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программы\Функционирование администрации 09\"/>
    </mc:Choice>
  </mc:AlternateContent>
  <xr:revisionPtr revIDLastSave="0" documentId="13_ncr:1_{EC78F88D-52A2-4F38-B72A-9445F36797F1}" xr6:coauthVersionLast="37" xr6:coauthVersionMax="37" xr10:uidLastSave="{00000000-0000-0000-0000-000000000000}"/>
  <bookViews>
    <workbookView xWindow="0" yWindow="0" windowWidth="28800" windowHeight="11835" activeTab="1" xr2:uid="{00000000-000D-0000-FFFF-FFFF00000000}"/>
  </bookViews>
  <sheets>
    <sheet name="Прилож.№4" sheetId="2" r:id="rId1"/>
    <sheet name="Приложение №5" sheetId="6" r:id="rId2"/>
  </sheets>
  <definedNames>
    <definedName name="_xlnm._FilterDatabase" localSheetId="1" hidden="1">'Приложение №5'!$C$9:$P$121</definedName>
  </definedNames>
  <calcPr calcId="179021"/>
</workbook>
</file>

<file path=xl/calcChain.xml><?xml version="1.0" encoding="utf-8"?>
<calcChain xmlns="http://schemas.openxmlformats.org/spreadsheetml/2006/main">
  <c r="P12" i="2" l="1"/>
  <c r="P11" i="2"/>
  <c r="J11" i="6" l="1"/>
  <c r="I10" i="6" l="1"/>
  <c r="I112" i="6"/>
  <c r="I26" i="6"/>
  <c r="I15" i="6"/>
  <c r="J15" i="6"/>
  <c r="K15" i="6"/>
  <c r="L15" i="6"/>
  <c r="M15" i="6"/>
  <c r="N15" i="6"/>
  <c r="O15" i="6"/>
  <c r="H15" i="6"/>
  <c r="H10" i="6" l="1"/>
  <c r="H26" i="6"/>
  <c r="P29" i="6"/>
  <c r="D100" i="6"/>
  <c r="K88" i="6"/>
  <c r="H94" i="6"/>
  <c r="F94" i="6"/>
  <c r="E94" i="6"/>
  <c r="H88" i="6"/>
  <c r="I88" i="6"/>
  <c r="J88" i="6"/>
  <c r="L88" i="6"/>
  <c r="M88" i="6"/>
  <c r="N88" i="6"/>
  <c r="O88" i="6"/>
  <c r="H112" i="6"/>
  <c r="P113" i="6"/>
  <c r="P114" i="6"/>
  <c r="P115" i="6"/>
  <c r="P116" i="6"/>
  <c r="P118" i="6"/>
  <c r="P119" i="6"/>
  <c r="P120" i="6"/>
  <c r="P121" i="6"/>
  <c r="P110" i="6"/>
  <c r="P95" i="6"/>
  <c r="P96" i="6"/>
  <c r="P97" i="6"/>
  <c r="P98" i="6"/>
  <c r="P101" i="6"/>
  <c r="P102" i="6"/>
  <c r="P103" i="6"/>
  <c r="P104" i="6"/>
  <c r="P107" i="6"/>
  <c r="P108" i="6"/>
  <c r="P109" i="6"/>
  <c r="P73" i="6"/>
  <c r="P72" i="6"/>
  <c r="P71" i="6"/>
  <c r="P70" i="6"/>
  <c r="P75" i="6"/>
  <c r="P76" i="6"/>
  <c r="P77" i="6"/>
  <c r="P78" i="6"/>
  <c r="P80" i="6"/>
  <c r="P83" i="6"/>
  <c r="P84" i="6"/>
  <c r="P85" i="6"/>
  <c r="P86" i="6"/>
  <c r="P89" i="6"/>
  <c r="P90" i="6"/>
  <c r="P91" i="6"/>
  <c r="P92" i="6"/>
  <c r="P67" i="6"/>
  <c r="P66" i="6"/>
  <c r="P65" i="6"/>
  <c r="P64" i="6"/>
  <c r="P62" i="6"/>
  <c r="P61" i="6"/>
  <c r="P60" i="6"/>
  <c r="P59" i="6"/>
  <c r="P56" i="6"/>
  <c r="P55" i="6"/>
  <c r="P54" i="6"/>
  <c r="P53" i="6"/>
  <c r="P51" i="6"/>
  <c r="P50" i="6"/>
  <c r="P49" i="6"/>
  <c r="P48" i="6"/>
  <c r="P46" i="6"/>
  <c r="P45" i="6"/>
  <c r="P44" i="6"/>
  <c r="P43" i="6"/>
  <c r="P40" i="6"/>
  <c r="P39" i="6"/>
  <c r="P38" i="6"/>
  <c r="P37" i="6"/>
  <c r="P35" i="6"/>
  <c r="P34" i="6"/>
  <c r="P33" i="6"/>
  <c r="P32" i="6"/>
  <c r="P30" i="6"/>
  <c r="P28" i="6"/>
  <c r="P27" i="6"/>
  <c r="P24" i="6"/>
  <c r="P23" i="6"/>
  <c r="P22" i="6"/>
  <c r="P21" i="6"/>
  <c r="P19" i="6"/>
  <c r="P18" i="6"/>
  <c r="P17" i="6"/>
  <c r="P16" i="6"/>
  <c r="P13" i="6"/>
  <c r="K112" i="6"/>
  <c r="K111" i="6" s="1"/>
  <c r="L112" i="6"/>
  <c r="L111" i="6" s="1"/>
  <c r="M112" i="6"/>
  <c r="M111" i="6" s="1"/>
  <c r="N112" i="6"/>
  <c r="N111" i="6" s="1"/>
  <c r="O112" i="6"/>
  <c r="O111" i="6" s="1"/>
  <c r="K106" i="6"/>
  <c r="K105" i="6" s="1"/>
  <c r="L106" i="6"/>
  <c r="L105" i="6" s="1"/>
  <c r="M106" i="6"/>
  <c r="M105" i="6" s="1"/>
  <c r="N106" i="6"/>
  <c r="N105" i="6" s="1"/>
  <c r="O106" i="6"/>
  <c r="O105" i="6" s="1"/>
  <c r="K100" i="6"/>
  <c r="K99" i="6" s="1"/>
  <c r="L100" i="6"/>
  <c r="L99" i="6" s="1"/>
  <c r="M100" i="6"/>
  <c r="M99" i="6" s="1"/>
  <c r="N100" i="6"/>
  <c r="N99" i="6" s="1"/>
  <c r="O100" i="6"/>
  <c r="O99" i="6" s="1"/>
  <c r="K94" i="6"/>
  <c r="L94" i="6"/>
  <c r="L93" i="6" s="1"/>
  <c r="M94" i="6"/>
  <c r="M93" i="6" s="1"/>
  <c r="N94" i="6"/>
  <c r="N93" i="6" s="1"/>
  <c r="O94" i="6"/>
  <c r="O93" i="6" s="1"/>
  <c r="K82" i="6"/>
  <c r="K81" i="6" s="1"/>
  <c r="L82" i="6"/>
  <c r="L81" i="6" s="1"/>
  <c r="M82" i="6"/>
  <c r="M81" i="6" s="1"/>
  <c r="N82" i="6"/>
  <c r="N81" i="6" s="1"/>
  <c r="O82" i="6"/>
  <c r="O81" i="6" s="1"/>
  <c r="O79" i="6"/>
  <c r="O12" i="6" s="1"/>
  <c r="K79" i="6"/>
  <c r="L79" i="6"/>
  <c r="M79" i="6"/>
  <c r="M12" i="6" s="1"/>
  <c r="N79" i="6"/>
  <c r="N12" i="6" s="1"/>
  <c r="K74" i="6"/>
  <c r="L74" i="6"/>
  <c r="M74" i="6"/>
  <c r="N74" i="6"/>
  <c r="O74" i="6"/>
  <c r="K69" i="6"/>
  <c r="L69" i="6"/>
  <c r="M69" i="6"/>
  <c r="N69" i="6"/>
  <c r="O69" i="6"/>
  <c r="K63" i="6"/>
  <c r="L63" i="6"/>
  <c r="M63" i="6"/>
  <c r="N63" i="6"/>
  <c r="O63" i="6"/>
  <c r="K58" i="6"/>
  <c r="L58" i="6"/>
  <c r="M58" i="6"/>
  <c r="N58" i="6"/>
  <c r="O58" i="6"/>
  <c r="K52" i="6"/>
  <c r="L52" i="6"/>
  <c r="M52" i="6"/>
  <c r="N52" i="6"/>
  <c r="O52" i="6"/>
  <c r="K47" i="6"/>
  <c r="L47" i="6"/>
  <c r="M47" i="6"/>
  <c r="N47" i="6"/>
  <c r="O47" i="6"/>
  <c r="K42" i="6"/>
  <c r="L42" i="6"/>
  <c r="M42" i="6"/>
  <c r="N42" i="6"/>
  <c r="O42" i="6"/>
  <c r="K36" i="6"/>
  <c r="L36" i="6"/>
  <c r="M36" i="6"/>
  <c r="N36" i="6"/>
  <c r="O36" i="6"/>
  <c r="K31" i="6"/>
  <c r="L31" i="6"/>
  <c r="M31" i="6"/>
  <c r="N31" i="6"/>
  <c r="O31" i="6"/>
  <c r="K26" i="6"/>
  <c r="L26" i="6"/>
  <c r="M26" i="6"/>
  <c r="N26" i="6"/>
  <c r="O26" i="6"/>
  <c r="K20" i="6"/>
  <c r="L20" i="6"/>
  <c r="M20" i="6"/>
  <c r="N20" i="6"/>
  <c r="O20" i="6"/>
  <c r="K14" i="6"/>
  <c r="L14" i="6"/>
  <c r="M14" i="6"/>
  <c r="N14" i="6"/>
  <c r="O14" i="6"/>
  <c r="K11" i="6"/>
  <c r="L11" i="6"/>
  <c r="M11" i="6"/>
  <c r="N11" i="6"/>
  <c r="O11" i="6"/>
  <c r="K10" i="6"/>
  <c r="L10" i="6"/>
  <c r="M10" i="6"/>
  <c r="N10" i="6"/>
  <c r="O10" i="6"/>
  <c r="D52" i="6"/>
  <c r="E10" i="6"/>
  <c r="P19" i="2"/>
  <c r="P20" i="2"/>
  <c r="P22" i="2"/>
  <c r="P23" i="2"/>
  <c r="P25" i="2"/>
  <c r="P26" i="2"/>
  <c r="P28" i="2"/>
  <c r="P30" i="2"/>
  <c r="P32" i="2"/>
  <c r="P34" i="2"/>
  <c r="P35" i="2"/>
  <c r="P37" i="2"/>
  <c r="P39" i="2"/>
  <c r="P41" i="2"/>
  <c r="P43" i="2"/>
  <c r="P44" i="2"/>
  <c r="P18" i="2"/>
  <c r="P15" i="2"/>
  <c r="P16" i="2"/>
  <c r="P14" i="2"/>
  <c r="K42" i="2"/>
  <c r="L42" i="2"/>
  <c r="M42" i="2"/>
  <c r="N42" i="2"/>
  <c r="O42" i="2"/>
  <c r="K40" i="2"/>
  <c r="L40" i="2"/>
  <c r="M40" i="2"/>
  <c r="N40" i="2"/>
  <c r="O40" i="2"/>
  <c r="K36" i="2"/>
  <c r="L36" i="2"/>
  <c r="M36" i="2"/>
  <c r="N36" i="2"/>
  <c r="O36" i="2"/>
  <c r="K33" i="2"/>
  <c r="L33" i="2"/>
  <c r="M33" i="2"/>
  <c r="N33" i="2"/>
  <c r="O33" i="2"/>
  <c r="K31" i="2"/>
  <c r="L31" i="2"/>
  <c r="M31" i="2"/>
  <c r="N31" i="2"/>
  <c r="O31" i="2"/>
  <c r="K29" i="2"/>
  <c r="L29" i="2"/>
  <c r="M29" i="2"/>
  <c r="N29" i="2"/>
  <c r="O29" i="2"/>
  <c r="K27" i="2"/>
  <c r="L27" i="2"/>
  <c r="M27" i="2"/>
  <c r="N27" i="2"/>
  <c r="O27" i="2"/>
  <c r="K24" i="2"/>
  <c r="L24" i="2"/>
  <c r="M24" i="2"/>
  <c r="N24" i="2"/>
  <c r="O24" i="2"/>
  <c r="K21" i="2"/>
  <c r="L21" i="2"/>
  <c r="M21" i="2"/>
  <c r="N21" i="2"/>
  <c r="O21" i="2"/>
  <c r="K17" i="2"/>
  <c r="L17" i="2"/>
  <c r="M17" i="2"/>
  <c r="N17" i="2"/>
  <c r="O17" i="2"/>
  <c r="K10" i="2"/>
  <c r="L10" i="2"/>
  <c r="M10" i="2"/>
  <c r="N10" i="2"/>
  <c r="O10" i="2"/>
  <c r="K13" i="2"/>
  <c r="L13" i="2"/>
  <c r="M13" i="2"/>
  <c r="N13" i="2"/>
  <c r="O13" i="2"/>
  <c r="D42" i="2"/>
  <c r="J17" i="2"/>
  <c r="D17" i="2"/>
  <c r="F13" i="2"/>
  <c r="G13" i="2"/>
  <c r="H13" i="2"/>
  <c r="I13" i="2"/>
  <c r="J13" i="2"/>
  <c r="E13" i="2"/>
  <c r="D13" i="2"/>
  <c r="H10" i="2"/>
  <c r="J10" i="2"/>
  <c r="I10" i="2"/>
  <c r="F10" i="2"/>
  <c r="E10" i="2"/>
  <c r="D10" i="2"/>
  <c r="G10" i="2"/>
  <c r="P10" i="2" l="1"/>
  <c r="L12" i="6"/>
  <c r="K12" i="6"/>
  <c r="P13" i="2"/>
  <c r="M57" i="6"/>
  <c r="L9" i="6"/>
  <c r="O25" i="6"/>
  <c r="K9" i="6"/>
  <c r="L57" i="6"/>
  <c r="N9" i="6"/>
  <c r="M9" i="6"/>
  <c r="M68" i="6"/>
  <c r="O9" i="6"/>
  <c r="M41" i="6"/>
  <c r="M25" i="6"/>
  <c r="N57" i="6"/>
  <c r="O68" i="6"/>
  <c r="O57" i="6"/>
  <c r="O41" i="6"/>
  <c r="K93" i="6"/>
  <c r="K68" i="6"/>
  <c r="K57" i="6"/>
  <c r="K41" i="6"/>
  <c r="K25" i="6"/>
  <c r="N68" i="6"/>
  <c r="L68" i="6"/>
  <c r="N41" i="6"/>
  <c r="L41" i="6"/>
  <c r="N25" i="6"/>
  <c r="L25" i="6"/>
  <c r="M9" i="2"/>
  <c r="O9" i="2"/>
  <c r="L9" i="2"/>
  <c r="K9" i="2"/>
  <c r="N9" i="2"/>
  <c r="G26" i="6"/>
  <c r="J36" i="6"/>
  <c r="I36" i="6"/>
  <c r="H36" i="6"/>
  <c r="G36" i="6"/>
  <c r="F36" i="6"/>
  <c r="E36" i="6"/>
  <c r="D36" i="6"/>
  <c r="P36" i="6" l="1"/>
  <c r="I111" i="6"/>
  <c r="I106" i="6"/>
  <c r="I100" i="6"/>
  <c r="I94" i="6"/>
  <c r="I93" i="6" s="1"/>
  <c r="I82" i="6"/>
  <c r="I81" i="6" s="1"/>
  <c r="I79" i="6"/>
  <c r="I12" i="6" s="1"/>
  <c r="I9" i="6" s="1"/>
  <c r="I74" i="6"/>
  <c r="I69" i="6"/>
  <c r="I63" i="6"/>
  <c r="I58" i="6"/>
  <c r="I52" i="6"/>
  <c r="I47" i="6"/>
  <c r="I42" i="6"/>
  <c r="I31" i="6"/>
  <c r="I20" i="6"/>
  <c r="I14" i="6" s="1"/>
  <c r="I11" i="6"/>
  <c r="H27" i="2"/>
  <c r="I27" i="2"/>
  <c r="J27" i="2"/>
  <c r="I105" i="6" l="1"/>
  <c r="I68" i="6"/>
  <c r="I25" i="6"/>
  <c r="I99" i="6"/>
  <c r="I57" i="6"/>
  <c r="I41" i="6"/>
  <c r="I42" i="2" l="1"/>
  <c r="I40" i="2"/>
  <c r="I36" i="2"/>
  <c r="I33" i="2"/>
  <c r="I31" i="2"/>
  <c r="I29" i="2"/>
  <c r="I24" i="2"/>
  <c r="I21" i="2"/>
  <c r="I17" i="2"/>
  <c r="I9" i="2" l="1"/>
  <c r="G42" i="2"/>
  <c r="G31" i="6" l="1"/>
  <c r="G11" i="6" l="1"/>
  <c r="H11" i="6"/>
  <c r="F11" i="6"/>
  <c r="J94" i="6"/>
  <c r="J93" i="6" s="1"/>
  <c r="H93" i="6"/>
  <c r="G94" i="6"/>
  <c r="G93" i="6" s="1"/>
  <c r="J31" i="2"/>
  <c r="G21" i="2"/>
  <c r="G47" i="6" l="1"/>
  <c r="F31" i="6"/>
  <c r="J112" i="6"/>
  <c r="J111" i="6" s="1"/>
  <c r="J106" i="6"/>
  <c r="J100" i="6"/>
  <c r="J99" i="6" s="1"/>
  <c r="J82" i="6"/>
  <c r="J81" i="6" s="1"/>
  <c r="J69" i="6"/>
  <c r="J74" i="6"/>
  <c r="J79" i="6"/>
  <c r="J12" i="6" s="1"/>
  <c r="J63" i="6"/>
  <c r="J58" i="6"/>
  <c r="J52" i="6"/>
  <c r="J47" i="6"/>
  <c r="J42" i="6"/>
  <c r="J31" i="6"/>
  <c r="J26" i="6"/>
  <c r="J20" i="6"/>
  <c r="J10" i="6"/>
  <c r="J14" i="6"/>
  <c r="J42" i="2"/>
  <c r="J40" i="2"/>
  <c r="J36" i="2"/>
  <c r="J33" i="2"/>
  <c r="J29" i="2"/>
  <c r="J24" i="2"/>
  <c r="J21" i="2"/>
  <c r="H20" i="6"/>
  <c r="H14" i="6" s="1"/>
  <c r="G20" i="6"/>
  <c r="F20" i="6"/>
  <c r="E20" i="6"/>
  <c r="D20" i="6"/>
  <c r="F93" i="6"/>
  <c r="F10" i="6"/>
  <c r="E93" i="6"/>
  <c r="E12" i="6"/>
  <c r="H74" i="6"/>
  <c r="G74" i="6"/>
  <c r="F74" i="6"/>
  <c r="E74" i="6"/>
  <c r="D74" i="6"/>
  <c r="H69" i="6"/>
  <c r="G69" i="6"/>
  <c r="F69" i="6"/>
  <c r="E69" i="6"/>
  <c r="D69" i="6"/>
  <c r="P69" i="6" s="1"/>
  <c r="F79" i="6"/>
  <c r="F12" i="6" s="1"/>
  <c r="G79" i="6"/>
  <c r="G12" i="6" s="1"/>
  <c r="J9" i="2" l="1"/>
  <c r="J9" i="6"/>
  <c r="P20" i="6"/>
  <c r="P74" i="6"/>
  <c r="J105" i="6"/>
  <c r="J25" i="6"/>
  <c r="J41" i="6"/>
  <c r="J68" i="6"/>
  <c r="J57" i="6"/>
  <c r="D68" i="6"/>
  <c r="F68" i="6"/>
  <c r="H68" i="6"/>
  <c r="G68" i="6"/>
  <c r="E68" i="6"/>
  <c r="P68" i="6" l="1"/>
  <c r="E24" i="2"/>
  <c r="F24" i="2"/>
  <c r="G24" i="2"/>
  <c r="H24" i="2"/>
  <c r="D24" i="2"/>
  <c r="P24" i="2" s="1"/>
  <c r="E11" i="6"/>
  <c r="E9" i="6" s="1"/>
  <c r="F36" i="2"/>
  <c r="G36" i="2"/>
  <c r="H36" i="2"/>
  <c r="E36" i="2"/>
  <c r="D33" i="2"/>
  <c r="D12" i="6"/>
  <c r="G40" i="2" l="1"/>
  <c r="H42" i="6" l="1"/>
  <c r="H31" i="6"/>
  <c r="H40" i="2"/>
  <c r="G82" i="6"/>
  <c r="H100" i="6" l="1"/>
  <c r="H106" i="6"/>
  <c r="H105" i="6" s="1"/>
  <c r="G52" i="6"/>
  <c r="H52" i="6"/>
  <c r="G15" i="6"/>
  <c r="G14" i="6" s="1"/>
  <c r="H99" i="6" l="1"/>
  <c r="E52" i="6"/>
  <c r="F33" i="2"/>
  <c r="G33" i="2"/>
  <c r="H33" i="2"/>
  <c r="E33" i="2"/>
  <c r="P33" i="2" s="1"/>
  <c r="D94" i="6"/>
  <c r="P94" i="6" s="1"/>
  <c r="E26" i="6"/>
  <c r="E112" i="6"/>
  <c r="H87" i="6"/>
  <c r="G88" i="6"/>
  <c r="G87" i="6" s="1"/>
  <c r="F88" i="6"/>
  <c r="F87" i="6" s="1"/>
  <c r="E88" i="6"/>
  <c r="E87" i="6" s="1"/>
  <c r="D88" i="6"/>
  <c r="D31" i="2"/>
  <c r="E31" i="2"/>
  <c r="F31" i="2"/>
  <c r="G31" i="2"/>
  <c r="H31" i="2"/>
  <c r="E63" i="6"/>
  <c r="G10" i="6"/>
  <c r="D10" i="6"/>
  <c r="E117" i="6"/>
  <c r="F117" i="6"/>
  <c r="G117" i="6"/>
  <c r="H117" i="6"/>
  <c r="D117" i="6"/>
  <c r="F112" i="6"/>
  <c r="G112" i="6"/>
  <c r="Q112" i="6"/>
  <c r="E42" i="2"/>
  <c r="F42" i="2"/>
  <c r="H42" i="2"/>
  <c r="G29" i="2"/>
  <c r="H29" i="2"/>
  <c r="F17" i="2"/>
  <c r="G17" i="2"/>
  <c r="H17" i="2"/>
  <c r="F21" i="2"/>
  <c r="H21" i="2"/>
  <c r="G27" i="2"/>
  <c r="E40" i="2"/>
  <c r="F40" i="2"/>
  <c r="Q40" i="2"/>
  <c r="E38" i="2"/>
  <c r="F38" i="2"/>
  <c r="G38" i="2"/>
  <c r="H38" i="2"/>
  <c r="P42" i="2" l="1"/>
  <c r="P117" i="6"/>
  <c r="P88" i="6"/>
  <c r="P10" i="6"/>
  <c r="P31" i="2"/>
  <c r="D93" i="6"/>
  <c r="P93" i="6" s="1"/>
  <c r="H111" i="6"/>
  <c r="D87" i="6"/>
  <c r="P87" i="6" s="1"/>
  <c r="G111" i="6"/>
  <c r="F111" i="6"/>
  <c r="G9" i="2"/>
  <c r="H9" i="2"/>
  <c r="E111" i="6"/>
  <c r="E106" i="6"/>
  <c r="E105" i="6" s="1"/>
  <c r="F106" i="6"/>
  <c r="G106" i="6"/>
  <c r="D106" i="6"/>
  <c r="E100" i="6"/>
  <c r="F100" i="6"/>
  <c r="F99" i="6" s="1"/>
  <c r="G100" i="6"/>
  <c r="E82" i="6"/>
  <c r="F82" i="6"/>
  <c r="F81" i="6" s="1"/>
  <c r="G81" i="6"/>
  <c r="H82" i="6"/>
  <c r="H81" i="6" s="1"/>
  <c r="D82" i="6"/>
  <c r="P82" i="6" s="1"/>
  <c r="E79" i="6"/>
  <c r="H79" i="6"/>
  <c r="F63" i="6"/>
  <c r="G63" i="6"/>
  <c r="H63" i="6"/>
  <c r="E58" i="6"/>
  <c r="E57" i="6" s="1"/>
  <c r="F58" i="6"/>
  <c r="G58" i="6"/>
  <c r="H58" i="6"/>
  <c r="F52" i="6"/>
  <c r="P52" i="6" s="1"/>
  <c r="E47" i="6"/>
  <c r="F47" i="6"/>
  <c r="H47" i="6"/>
  <c r="D47" i="6"/>
  <c r="E42" i="6"/>
  <c r="F42" i="6"/>
  <c r="G42" i="6"/>
  <c r="D42" i="6"/>
  <c r="P42" i="6" s="1"/>
  <c r="E31" i="6"/>
  <c r="E25" i="6" s="1"/>
  <c r="F26" i="6"/>
  <c r="E15" i="6"/>
  <c r="E14" i="6" s="1"/>
  <c r="F15" i="6"/>
  <c r="D15" i="6"/>
  <c r="P15" i="6" s="1"/>
  <c r="D112" i="6"/>
  <c r="P112" i="6" s="1"/>
  <c r="D31" i="6"/>
  <c r="D26" i="6"/>
  <c r="D63" i="6"/>
  <c r="D58" i="6"/>
  <c r="D79" i="6"/>
  <c r="E27" i="2"/>
  <c r="F27" i="2"/>
  <c r="D27" i="2"/>
  <c r="P27" i="2" s="1"/>
  <c r="D40" i="2"/>
  <c r="P40" i="2" s="1"/>
  <c r="E21" i="2"/>
  <c r="E29" i="2"/>
  <c r="F29" i="2"/>
  <c r="D38" i="2"/>
  <c r="P38" i="2" s="1"/>
  <c r="D36" i="2"/>
  <c r="P36" i="2" s="1"/>
  <c r="D29" i="2"/>
  <c r="D21" i="2"/>
  <c r="E17" i="2"/>
  <c r="P17" i="2" s="1"/>
  <c r="P106" i="6" l="1"/>
  <c r="P29" i="2"/>
  <c r="P21" i="2"/>
  <c r="P9" i="2" s="1"/>
  <c r="P58" i="6"/>
  <c r="P100" i="6"/>
  <c r="P31" i="6"/>
  <c r="P63" i="6"/>
  <c r="H12" i="6"/>
  <c r="P79" i="6"/>
  <c r="P47" i="6"/>
  <c r="H25" i="6"/>
  <c r="P26" i="6"/>
  <c r="D9" i="2"/>
  <c r="D81" i="6"/>
  <c r="D99" i="6"/>
  <c r="D14" i="6"/>
  <c r="D111" i="6"/>
  <c r="P111" i="6" s="1"/>
  <c r="H57" i="6"/>
  <c r="D105" i="6"/>
  <c r="D11" i="6"/>
  <c r="E81" i="6"/>
  <c r="E99" i="6"/>
  <c r="F14" i="6"/>
  <c r="G105" i="6"/>
  <c r="G99" i="6"/>
  <c r="G57" i="6"/>
  <c r="F105" i="6"/>
  <c r="E9" i="2"/>
  <c r="F57" i="6"/>
  <c r="E41" i="6"/>
  <c r="F9" i="2"/>
  <c r="G25" i="6"/>
  <c r="G41" i="6"/>
  <c r="F25" i="6"/>
  <c r="D41" i="6"/>
  <c r="D57" i="6"/>
  <c r="D25" i="6"/>
  <c r="H41" i="6"/>
  <c r="F41" i="6"/>
  <c r="H9" i="6" l="1"/>
  <c r="P12" i="6"/>
  <c r="P14" i="6"/>
  <c r="P25" i="6"/>
  <c r="P81" i="6"/>
  <c r="P99" i="6"/>
  <c r="P41" i="6"/>
  <c r="P105" i="6"/>
  <c r="P11" i="6"/>
  <c r="D9" i="6"/>
  <c r="P57" i="6"/>
  <c r="F9" i="6"/>
  <c r="G9" i="6"/>
  <c r="P9" i="6" l="1"/>
  <c r="Q9" i="6" s="1"/>
</calcChain>
</file>

<file path=xl/sharedStrings.xml><?xml version="1.0" encoding="utf-8"?>
<sst xmlns="http://schemas.openxmlformats.org/spreadsheetml/2006/main" count="299" uniqueCount="47">
  <si>
    <t>Источники финансирования</t>
  </si>
  <si>
    <t>Центральный аппарат</t>
  </si>
  <si>
    <t>РАСХОДЫ</t>
  </si>
  <si>
    <t>НА РЕАЛИЗАЦИЮ МУНИЦИПАЛЬНОЙ ПРОГРАММЫ</t>
  </si>
  <si>
    <t>Функционирование высшего должностного лица Нагорского городского поселения</t>
  </si>
  <si>
    <t>Учреждения, осуществляющие обеспечение испонения функций органов местного самоуправления</t>
  </si>
  <si>
    <t>Управление муниципальной собственностью</t>
  </si>
  <si>
    <t>Резервный фонд администрации Нагорского городского поселения</t>
  </si>
  <si>
    <t>Создание и деятельность в муниципальных образованиях административной комиссии</t>
  </si>
  <si>
    <t>Доплата к пенсии муниципальных служащих</t>
  </si>
  <si>
    <t>Осуществление первичного воинского учета на территории, где отсутствуют военные комиссариаты</t>
  </si>
  <si>
    <t>Иные бюджетные ассигнования</t>
  </si>
  <si>
    <t xml:space="preserve">Повышение уровня подготовки лиц, замещающих муниципальные должности, и муниципальных служащих </t>
  </si>
  <si>
    <t>местный бюджет</t>
  </si>
  <si>
    <t>областной бюджет</t>
  </si>
  <si>
    <t>федеральный бюджет</t>
  </si>
  <si>
    <t>ВСЕГО</t>
  </si>
  <si>
    <t>Наименованиемуниципальной программы, отдельного мероприятия</t>
  </si>
  <si>
    <t>Статус</t>
  </si>
  <si>
    <t>Ответственный исполнитель, соисполнитель,муниципальный заказчик(муниципальный заказчик-кооординатор)</t>
  </si>
  <si>
    <t>Расходы (тыс.рублей)</t>
  </si>
  <si>
    <t>Муниципальная программа</t>
  </si>
  <si>
    <t>Направление</t>
  </si>
  <si>
    <t>Своевременные выплаты  персоналу в целях обеспечения выполнения возложенных на них функций</t>
  </si>
  <si>
    <t>Социальное обеспечение и иные выплаты, предусмотренные действующим законодательством</t>
  </si>
  <si>
    <t>Закупки товаров, работ и услуг для муниципальных нужд</t>
  </si>
  <si>
    <t>Мероприятие</t>
  </si>
  <si>
    <t>Администрация Нагорского городского поселения</t>
  </si>
  <si>
    <t>ЗА СЧЕТ СРЕДСТВ  БЮДЖЕТА ПОСЕЛЕНИЯ</t>
  </si>
  <si>
    <t xml:space="preserve">ИТОГО </t>
  </si>
  <si>
    <t>внебюджетные источники</t>
  </si>
  <si>
    <t>ЗА СЧЕТ ВСЕХ ИСТОЧНИКОВ ФИНАНСИРОВАНИЯ</t>
  </si>
  <si>
    <t>ПРОГНОЗНАЯ (СПРАВОЧНАЯ) ОЦЕНКА</t>
  </si>
  <si>
    <t>РЕСУРСНОГО ОБЕСПЕЧЕНИЯ РЕАЛИЗАЦИИ МУНИЦИПАЛЬНОЙ ПРОГРАММЫ</t>
  </si>
  <si>
    <t>Оценка расходов (тыс.рублей)</t>
  </si>
  <si>
    <t>Условно утверждаемые расходы</t>
  </si>
  <si>
    <t>Приложение №4</t>
  </si>
  <si>
    <t>Приложение №5</t>
  </si>
  <si>
    <t>УТВЕРЖДЕНО</t>
  </si>
  <si>
    <t>Обеспечение проведения выборов и референдумов</t>
  </si>
  <si>
    <t>Профессиональная подготовка, переподготовка и повышение квалификации</t>
  </si>
  <si>
    <t>«Функционирование администрации Нагорского городского поселения»</t>
  </si>
  <si>
    <t>Исполнение судебных актов по обращению взыскания на средства бюджета</t>
  </si>
  <si>
    <t>Учреждения, осуществляющие обеспечение исполнения функций органов местного самоуправления</t>
  </si>
  <si>
    <t xml:space="preserve">Иные межбюджетные трансферты на 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 </t>
  </si>
  <si>
    <t>Направление на курсы повышения квалификации, профессиональной подготовки, переподготовки муниципальных служащих и лиц, замещающих муниципальные должности</t>
  </si>
  <si>
    <t>постановлением администрации Нагорского городского поселения от 11.06.2025 № 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</si>
</sst>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"/>
    <numFmt numFmtId="166" formatCode="0.000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8" tint="-0.249977111117893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sz val="11"/>
      <color theme="7" tint="-0.249977111117893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64">
    <xf numFmtId="0" fontId="0" fillId="0" borderId="0" xfId="0"/>
    <xf numFmtId="0" fontId="4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wrapText="1"/>
    </xf>
    <xf numFmtId="0" fontId="7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164" fontId="6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4" fillId="0" borderId="1" xfId="0" applyFont="1" applyBorder="1"/>
    <xf numFmtId="49" fontId="9" fillId="0" borderId="1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4" fillId="0" borderId="4" xfId="0" applyFont="1" applyFill="1" applyBorder="1" applyAlignment="1">
      <alignment horizontal="center" wrapText="1"/>
    </xf>
    <xf numFmtId="164" fontId="0" fillId="0" borderId="0" xfId="0" applyNumberFormat="1"/>
    <xf numFmtId="0" fontId="3" fillId="0" borderId="7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164" fontId="2" fillId="0" borderId="16" xfId="0" applyNumberFormat="1" applyFont="1" applyBorder="1" applyAlignment="1">
      <alignment horizontal="center" wrapText="1"/>
    </xf>
    <xf numFmtId="0" fontId="0" fillId="0" borderId="0" xfId="0" applyFont="1" applyAlignment="1">
      <alignment horizontal="left" vertical="center"/>
    </xf>
    <xf numFmtId="0" fontId="0" fillId="0" borderId="0" xfId="0" applyFont="1"/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/>
    <xf numFmtId="2" fontId="4" fillId="0" borderId="0" xfId="0" applyNumberFormat="1" applyFont="1" applyAlignment="1">
      <alignment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wrapText="1"/>
    </xf>
    <xf numFmtId="2" fontId="3" fillId="0" borderId="0" xfId="0" applyNumberFormat="1" applyFont="1" applyBorder="1" applyAlignment="1">
      <alignment horizontal="center" vertical="center" wrapText="1"/>
    </xf>
    <xf numFmtId="2" fontId="0" fillId="0" borderId="0" xfId="0" applyNumberFormat="1" applyFont="1"/>
    <xf numFmtId="2" fontId="1" fillId="0" borderId="0" xfId="0" applyNumberFormat="1" applyFont="1"/>
    <xf numFmtId="49" fontId="9" fillId="2" borderId="3" xfId="0" applyNumberFormat="1" applyFont="1" applyFill="1" applyBorder="1" applyAlignment="1">
      <alignment horizontal="left" wrapText="1"/>
    </xf>
    <xf numFmtId="2" fontId="16" fillId="0" borderId="0" xfId="0" applyNumberFormat="1" applyFont="1"/>
    <xf numFmtId="165" fontId="4" fillId="0" borderId="0" xfId="0" applyNumberFormat="1" applyFont="1" applyAlignment="1">
      <alignment horizontal="right" wrapText="1"/>
    </xf>
    <xf numFmtId="165" fontId="12" fillId="0" borderId="0" xfId="0" applyNumberFormat="1" applyFont="1"/>
    <xf numFmtId="165" fontId="0" fillId="0" borderId="0" xfId="0" applyNumberFormat="1"/>
    <xf numFmtId="2" fontId="18" fillId="2" borderId="7" xfId="0" applyNumberFormat="1" applyFont="1" applyFill="1" applyBorder="1" applyAlignment="1">
      <alignment horizontal="center" wrapText="1"/>
    </xf>
    <xf numFmtId="165" fontId="3" fillId="0" borderId="8" xfId="0" applyNumberFormat="1" applyFont="1" applyBorder="1" applyAlignment="1">
      <alignment horizontal="center" wrapText="1"/>
    </xf>
    <xf numFmtId="165" fontId="3" fillId="0" borderId="17" xfId="0" applyNumberFormat="1" applyFont="1" applyBorder="1" applyAlignment="1">
      <alignment horizontal="center" wrapText="1"/>
    </xf>
    <xf numFmtId="165" fontId="1" fillId="0" borderId="0" xfId="0" applyNumberFormat="1" applyFont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wrapText="1"/>
    </xf>
    <xf numFmtId="2" fontId="19" fillId="2" borderId="1" xfId="0" applyNumberFormat="1" applyFont="1" applyFill="1" applyBorder="1" applyAlignment="1">
      <alignment horizontal="center" wrapText="1"/>
    </xf>
    <xf numFmtId="2" fontId="19" fillId="2" borderId="7" xfId="0" applyNumberFormat="1" applyFont="1" applyFill="1" applyBorder="1" applyAlignment="1">
      <alignment horizontal="center" wrapText="1"/>
    </xf>
    <xf numFmtId="165" fontId="3" fillId="2" borderId="7" xfId="0" applyNumberFormat="1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166" fontId="18" fillId="2" borderId="1" xfId="0" applyNumberFormat="1" applyFont="1" applyFill="1" applyBorder="1" applyAlignment="1">
      <alignment horizontal="center" wrapText="1"/>
    </xf>
    <xf numFmtId="166" fontId="19" fillId="2" borderId="1" xfId="0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165" fontId="3" fillId="0" borderId="18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left" wrapText="1"/>
    </xf>
    <xf numFmtId="165" fontId="2" fillId="2" borderId="3" xfId="0" applyNumberFormat="1" applyFont="1" applyFill="1" applyBorder="1" applyAlignment="1">
      <alignment horizontal="center" wrapText="1"/>
    </xf>
    <xf numFmtId="2" fontId="19" fillId="2" borderId="3" xfId="0" applyNumberFormat="1" applyFont="1" applyFill="1" applyBorder="1" applyAlignment="1">
      <alignment horizontal="center" wrapText="1"/>
    </xf>
    <xf numFmtId="49" fontId="3" fillId="0" borderId="19" xfId="0" applyNumberFormat="1" applyFont="1" applyBorder="1" applyAlignment="1">
      <alignment horizontal="left" vertical="center" wrapText="1"/>
    </xf>
    <xf numFmtId="49" fontId="3" fillId="0" borderId="20" xfId="0" applyNumberFormat="1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wrapText="1"/>
    </xf>
    <xf numFmtId="165" fontId="3" fillId="2" borderId="20" xfId="0" applyNumberFormat="1" applyFont="1" applyFill="1" applyBorder="1" applyAlignment="1">
      <alignment horizontal="center" wrapText="1"/>
    </xf>
    <xf numFmtId="2" fontId="18" fillId="2" borderId="20" xfId="0" applyNumberFormat="1" applyFont="1" applyFill="1" applyBorder="1" applyAlignment="1">
      <alignment horizontal="center" wrapText="1"/>
    </xf>
    <xf numFmtId="165" fontId="3" fillId="0" borderId="21" xfId="0" applyNumberFormat="1" applyFont="1" applyBorder="1" applyAlignment="1">
      <alignment horizontal="center" wrapText="1"/>
    </xf>
    <xf numFmtId="49" fontId="9" fillId="2" borderId="20" xfId="0" applyNumberFormat="1" applyFont="1" applyFill="1" applyBorder="1" applyAlignment="1">
      <alignment horizontal="left" wrapText="1"/>
    </xf>
    <xf numFmtId="0" fontId="2" fillId="0" borderId="20" xfId="0" applyFont="1" applyBorder="1" applyAlignment="1">
      <alignment horizontal="left" wrapText="1"/>
    </xf>
    <xf numFmtId="165" fontId="3" fillId="0" borderId="28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left" vertical="center" wrapText="1"/>
    </xf>
    <xf numFmtId="166" fontId="18" fillId="2" borderId="20" xfId="0" applyNumberFormat="1" applyFont="1" applyFill="1" applyBorder="1" applyAlignment="1">
      <alignment horizontal="center" wrapText="1"/>
    </xf>
    <xf numFmtId="49" fontId="6" fillId="0" borderId="19" xfId="0" applyNumberFormat="1" applyFont="1" applyBorder="1" applyAlignment="1">
      <alignment wrapText="1"/>
    </xf>
    <xf numFmtId="49" fontId="6" fillId="0" borderId="20" xfId="0" applyNumberFormat="1" applyFont="1" applyBorder="1" applyAlignment="1">
      <alignment horizontal="left" wrapText="1"/>
    </xf>
    <xf numFmtId="0" fontId="4" fillId="0" borderId="20" xfId="0" applyFont="1" applyBorder="1" applyAlignment="1">
      <alignment horizontal="left" wrapText="1"/>
    </xf>
    <xf numFmtId="165" fontId="17" fillId="2" borderId="20" xfId="0" applyNumberFormat="1" applyFont="1" applyFill="1" applyBorder="1" applyAlignment="1">
      <alignment horizontal="center" wrapText="1"/>
    </xf>
    <xf numFmtId="2" fontId="17" fillId="2" borderId="20" xfId="0" applyNumberFormat="1" applyFont="1" applyFill="1" applyBorder="1" applyAlignment="1">
      <alignment horizontal="center" wrapText="1"/>
    </xf>
    <xf numFmtId="49" fontId="10" fillId="0" borderId="4" xfId="0" applyNumberFormat="1" applyFont="1" applyFill="1" applyBorder="1" applyAlignment="1">
      <alignment horizontal="left" wrapText="1"/>
    </xf>
    <xf numFmtId="49" fontId="9" fillId="0" borderId="20" xfId="0" applyNumberFormat="1" applyFont="1" applyFill="1" applyBorder="1" applyAlignment="1">
      <alignment horizontal="left" wrapText="1"/>
    </xf>
    <xf numFmtId="49" fontId="5" fillId="0" borderId="20" xfId="0" applyNumberFormat="1" applyFont="1" applyBorder="1" applyAlignment="1">
      <alignment horizontal="left" wrapText="1"/>
    </xf>
    <xf numFmtId="0" fontId="4" fillId="0" borderId="0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165" fontId="3" fillId="2" borderId="3" xfId="0" applyNumberFormat="1" applyFont="1" applyFill="1" applyBorder="1" applyAlignment="1">
      <alignment horizontal="center" wrapText="1"/>
    </xf>
    <xf numFmtId="166" fontId="18" fillId="2" borderId="3" xfId="0" applyNumberFormat="1" applyFont="1" applyFill="1" applyBorder="1" applyAlignment="1">
      <alignment horizontal="center" wrapText="1"/>
    </xf>
    <xf numFmtId="2" fontId="18" fillId="2" borderId="3" xfId="0" applyNumberFormat="1" applyFont="1" applyFill="1" applyBorder="1" applyAlignment="1">
      <alignment horizontal="center" wrapText="1"/>
    </xf>
    <xf numFmtId="1" fontId="3" fillId="2" borderId="12" xfId="0" applyNumberFormat="1" applyFont="1" applyFill="1" applyBorder="1" applyAlignment="1">
      <alignment horizontal="center" vertical="center" wrapText="1"/>
    </xf>
    <xf numFmtId="1" fontId="18" fillId="0" borderId="12" xfId="0" applyNumberFormat="1" applyFont="1" applyBorder="1" applyAlignment="1">
      <alignment horizontal="center" vertical="center" wrapText="1"/>
    </xf>
    <xf numFmtId="2" fontId="3" fillId="0" borderId="2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wrapText="1"/>
    </xf>
    <xf numFmtId="165" fontId="3" fillId="2" borderId="2" xfId="0" applyNumberFormat="1" applyFont="1" applyFill="1" applyBorder="1" applyAlignment="1">
      <alignment horizontal="center" wrapText="1"/>
    </xf>
    <xf numFmtId="2" fontId="18" fillId="2" borderId="2" xfId="0" applyNumberFormat="1" applyFont="1" applyFill="1" applyBorder="1" applyAlignment="1">
      <alignment horizontal="center" wrapText="1"/>
    </xf>
    <xf numFmtId="166" fontId="19" fillId="2" borderId="3" xfId="0" applyNumberFormat="1" applyFont="1" applyFill="1" applyBorder="1" applyAlignment="1">
      <alignment horizontal="center" wrapText="1"/>
    </xf>
    <xf numFmtId="165" fontId="14" fillId="0" borderId="0" xfId="0" applyNumberFormat="1" applyFont="1" applyAlignment="1">
      <alignment horizontal="center" vertical="center"/>
    </xf>
    <xf numFmtId="165" fontId="20" fillId="2" borderId="1" xfId="0" applyNumberFormat="1" applyFont="1" applyFill="1" applyBorder="1" applyAlignment="1">
      <alignment horizontal="center" wrapText="1"/>
    </xf>
    <xf numFmtId="2" fontId="20" fillId="2" borderId="1" xfId="0" applyNumberFormat="1" applyFont="1" applyFill="1" applyBorder="1" applyAlignment="1">
      <alignment horizontal="center" wrapText="1"/>
    </xf>
    <xf numFmtId="165" fontId="20" fillId="2" borderId="2" xfId="0" applyNumberFormat="1" applyFont="1" applyFill="1" applyBorder="1" applyAlignment="1">
      <alignment horizontal="center" wrapText="1"/>
    </xf>
    <xf numFmtId="2" fontId="20" fillId="2" borderId="2" xfId="0" applyNumberFormat="1" applyFont="1" applyFill="1" applyBorder="1" applyAlignment="1">
      <alignment horizontal="center" wrapText="1"/>
    </xf>
    <xf numFmtId="165" fontId="20" fillId="2" borderId="12" xfId="0" applyNumberFormat="1" applyFont="1" applyFill="1" applyBorder="1" applyAlignment="1">
      <alignment horizontal="center" wrapText="1"/>
    </xf>
    <xf numFmtId="2" fontId="20" fillId="2" borderId="12" xfId="0" applyNumberFormat="1" applyFont="1" applyFill="1" applyBorder="1" applyAlignment="1">
      <alignment horizontal="center" wrapText="1"/>
    </xf>
    <xf numFmtId="166" fontId="20" fillId="2" borderId="1" xfId="0" applyNumberFormat="1" applyFont="1" applyFill="1" applyBorder="1" applyAlignment="1">
      <alignment horizontal="center" wrapText="1"/>
    </xf>
    <xf numFmtId="166" fontId="20" fillId="2" borderId="2" xfId="0" applyNumberFormat="1" applyFont="1" applyFill="1" applyBorder="1" applyAlignment="1">
      <alignment horizontal="center" wrapText="1"/>
    </xf>
    <xf numFmtId="165" fontId="20" fillId="2" borderId="4" xfId="0" applyNumberFormat="1" applyFont="1" applyFill="1" applyBorder="1" applyAlignment="1">
      <alignment horizontal="center" wrapText="1"/>
    </xf>
    <xf numFmtId="2" fontId="20" fillId="2" borderId="4" xfId="0" applyNumberFormat="1" applyFont="1" applyFill="1" applyBorder="1" applyAlignment="1">
      <alignment horizontal="center" wrapText="1"/>
    </xf>
    <xf numFmtId="165" fontId="20" fillId="2" borderId="1" xfId="0" applyNumberFormat="1" applyFont="1" applyFill="1" applyBorder="1" applyAlignment="1">
      <alignment horizontal="center"/>
    </xf>
    <xf numFmtId="2" fontId="20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165" fontId="3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5" fontId="18" fillId="0" borderId="3" xfId="0" applyNumberFormat="1" applyFont="1" applyFill="1" applyBorder="1" applyAlignment="1">
      <alignment horizontal="center" wrapText="1"/>
    </xf>
    <xf numFmtId="165" fontId="18" fillId="0" borderId="1" xfId="0" applyNumberFormat="1" applyFont="1" applyFill="1" applyBorder="1" applyAlignment="1">
      <alignment horizontal="center" wrapText="1"/>
    </xf>
    <xf numFmtId="165" fontId="18" fillId="0" borderId="2" xfId="0" applyNumberFormat="1" applyFont="1" applyFill="1" applyBorder="1" applyAlignment="1">
      <alignment horizontal="center" wrapText="1"/>
    </xf>
    <xf numFmtId="165" fontId="18" fillId="0" borderId="20" xfId="0" applyNumberFormat="1" applyFont="1" applyFill="1" applyBorder="1" applyAlignment="1">
      <alignment horizontal="center" wrapText="1"/>
    </xf>
    <xf numFmtId="165" fontId="19" fillId="0" borderId="3" xfId="0" applyNumberFormat="1" applyFont="1" applyFill="1" applyBorder="1" applyAlignment="1">
      <alignment horizontal="center" wrapText="1"/>
    </xf>
    <xf numFmtId="165" fontId="20" fillId="0" borderId="1" xfId="0" applyNumberFormat="1" applyFont="1" applyFill="1" applyBorder="1" applyAlignment="1">
      <alignment horizontal="center" wrapText="1"/>
    </xf>
    <xf numFmtId="165" fontId="20" fillId="0" borderId="2" xfId="0" applyNumberFormat="1" applyFont="1" applyFill="1" applyBorder="1" applyAlignment="1">
      <alignment horizontal="center" wrapText="1"/>
    </xf>
    <xf numFmtId="165" fontId="18" fillId="0" borderId="7" xfId="0" applyNumberFormat="1" applyFont="1" applyFill="1" applyBorder="1" applyAlignment="1">
      <alignment horizontal="center" wrapText="1"/>
    </xf>
    <xf numFmtId="165" fontId="20" fillId="0" borderId="12" xfId="0" applyNumberFormat="1" applyFont="1" applyFill="1" applyBorder="1" applyAlignment="1">
      <alignment horizontal="center" wrapText="1"/>
    </xf>
    <xf numFmtId="165" fontId="19" fillId="0" borderId="7" xfId="0" applyNumberFormat="1" applyFont="1" applyFill="1" applyBorder="1" applyAlignment="1">
      <alignment horizontal="center" wrapText="1"/>
    </xf>
    <xf numFmtId="165" fontId="19" fillId="0" borderId="1" xfId="0" applyNumberFormat="1" applyFont="1" applyFill="1" applyBorder="1" applyAlignment="1">
      <alignment horizontal="center" wrapText="1"/>
    </xf>
    <xf numFmtId="165" fontId="20" fillId="0" borderId="4" xfId="0" applyNumberFormat="1" applyFont="1" applyFill="1" applyBorder="1" applyAlignment="1">
      <alignment horizontal="center" wrapText="1"/>
    </xf>
    <xf numFmtId="2" fontId="19" fillId="0" borderId="3" xfId="0" applyNumberFormat="1" applyFont="1" applyFill="1" applyBorder="1" applyAlignment="1">
      <alignment horizontal="center" wrapText="1"/>
    </xf>
    <xf numFmtId="165" fontId="17" fillId="0" borderId="20" xfId="0" applyNumberFormat="1" applyFont="1" applyFill="1" applyBorder="1" applyAlignment="1">
      <alignment horizontal="center" wrapText="1"/>
    </xf>
    <xf numFmtId="165" fontId="20" fillId="0" borderId="1" xfId="0" applyNumberFormat="1" applyFont="1" applyFill="1" applyBorder="1" applyAlignment="1">
      <alignment horizontal="center"/>
    </xf>
    <xf numFmtId="165" fontId="0" fillId="0" borderId="0" xfId="0" applyNumberFormat="1" applyFont="1" applyFill="1"/>
    <xf numFmtId="165" fontId="17" fillId="3" borderId="20" xfId="0" applyNumberFormat="1" applyFont="1" applyFill="1" applyBorder="1" applyAlignment="1">
      <alignment horizontal="center" wrapText="1"/>
    </xf>
    <xf numFmtId="165" fontId="19" fillId="3" borderId="3" xfId="0" applyNumberFormat="1" applyFont="1" applyFill="1" applyBorder="1" applyAlignment="1">
      <alignment horizontal="center" wrapText="1"/>
    </xf>
    <xf numFmtId="165" fontId="20" fillId="3" borderId="24" xfId="0" applyNumberFormat="1" applyFont="1" applyFill="1" applyBorder="1" applyAlignment="1">
      <alignment horizontal="center" wrapText="1"/>
    </xf>
    <xf numFmtId="165" fontId="18" fillId="3" borderId="1" xfId="0" applyNumberFormat="1" applyFont="1" applyFill="1" applyBorder="1" applyAlignment="1">
      <alignment horizontal="center" wrapText="1"/>
    </xf>
    <xf numFmtId="165" fontId="18" fillId="3" borderId="3" xfId="0" applyNumberFormat="1" applyFont="1" applyFill="1" applyBorder="1" applyAlignment="1">
      <alignment horizontal="center" wrapText="1"/>
    </xf>
    <xf numFmtId="165" fontId="18" fillId="2" borderId="20" xfId="0" applyNumberFormat="1" applyFont="1" applyFill="1" applyBorder="1" applyAlignment="1">
      <alignment horizontal="center" wrapText="1"/>
    </xf>
    <xf numFmtId="165" fontId="18" fillId="3" borderId="20" xfId="0" applyNumberFormat="1" applyFont="1" applyFill="1" applyBorder="1" applyAlignment="1">
      <alignment horizontal="center" wrapText="1"/>
    </xf>
    <xf numFmtId="49" fontId="18" fillId="0" borderId="12" xfId="0" applyNumberFormat="1" applyFont="1" applyFill="1" applyBorder="1" applyAlignment="1">
      <alignment horizontal="center" vertical="center" wrapText="1"/>
    </xf>
    <xf numFmtId="165" fontId="18" fillId="3" borderId="2" xfId="0" applyNumberFormat="1" applyFont="1" applyFill="1" applyBorder="1" applyAlignment="1">
      <alignment horizontal="center" wrapText="1"/>
    </xf>
    <xf numFmtId="165" fontId="20" fillId="3" borderId="23" xfId="0" applyNumberFormat="1" applyFont="1" applyFill="1" applyBorder="1" applyAlignment="1">
      <alignment horizontal="center" wrapText="1"/>
    </xf>
    <xf numFmtId="165" fontId="18" fillId="3" borderId="7" xfId="0" applyNumberFormat="1" applyFont="1" applyFill="1" applyBorder="1" applyAlignment="1">
      <alignment horizontal="center" wrapText="1"/>
    </xf>
    <xf numFmtId="165" fontId="20" fillId="3" borderId="25" xfId="0" applyNumberFormat="1" applyFont="1" applyFill="1" applyBorder="1" applyAlignment="1">
      <alignment horizontal="center" wrapText="1"/>
    </xf>
    <xf numFmtId="165" fontId="20" fillId="3" borderId="1" xfId="0" applyNumberFormat="1" applyFont="1" applyFill="1" applyBorder="1" applyAlignment="1">
      <alignment horizontal="center" wrapText="1"/>
    </xf>
    <xf numFmtId="165" fontId="19" fillId="3" borderId="7" xfId="0" applyNumberFormat="1" applyFont="1" applyFill="1" applyBorder="1" applyAlignment="1">
      <alignment horizontal="center" wrapText="1"/>
    </xf>
    <xf numFmtId="165" fontId="19" fillId="3" borderId="1" xfId="0" applyNumberFormat="1" applyFont="1" applyFill="1" applyBorder="1" applyAlignment="1">
      <alignment horizontal="center" wrapText="1"/>
    </xf>
    <xf numFmtId="165" fontId="20" fillId="3" borderId="2" xfId="0" applyNumberFormat="1" applyFont="1" applyFill="1" applyBorder="1" applyAlignment="1">
      <alignment horizontal="center" wrapText="1"/>
    </xf>
    <xf numFmtId="165" fontId="20" fillId="3" borderId="30" xfId="0" applyNumberFormat="1" applyFont="1" applyFill="1" applyBorder="1" applyAlignment="1">
      <alignment horizontal="center" wrapText="1"/>
    </xf>
    <xf numFmtId="165" fontId="18" fillId="3" borderId="31" xfId="0" applyNumberFormat="1" applyFont="1" applyFill="1" applyBorder="1" applyAlignment="1">
      <alignment horizontal="center" wrapText="1"/>
    </xf>
    <xf numFmtId="165" fontId="20" fillId="3" borderId="24" xfId="0" applyNumberFormat="1" applyFont="1" applyFill="1" applyBorder="1" applyAlignment="1">
      <alignment horizontal="center"/>
    </xf>
    <xf numFmtId="165" fontId="19" fillId="3" borderId="24" xfId="0" applyNumberFormat="1" applyFont="1" applyFill="1" applyBorder="1" applyAlignment="1">
      <alignment horizontal="center" wrapText="1"/>
    </xf>
    <xf numFmtId="0" fontId="0" fillId="0" borderId="0" xfId="0" applyFill="1"/>
    <xf numFmtId="165" fontId="3" fillId="0" borderId="0" xfId="0" applyNumberFormat="1" applyFont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 wrapText="1"/>
    </xf>
    <xf numFmtId="165" fontId="18" fillId="0" borderId="3" xfId="0" applyNumberFormat="1" applyFont="1" applyBorder="1" applyAlignment="1">
      <alignment horizontal="center" wrapText="1"/>
    </xf>
    <xf numFmtId="165" fontId="18" fillId="0" borderId="1" xfId="0" applyNumberFormat="1" applyFont="1" applyBorder="1" applyAlignment="1">
      <alignment horizontal="center" wrapText="1"/>
    </xf>
    <xf numFmtId="165" fontId="18" fillId="2" borderId="1" xfId="0" applyNumberFormat="1" applyFont="1" applyFill="1" applyBorder="1" applyAlignment="1">
      <alignment horizontal="center" wrapText="1"/>
    </xf>
    <xf numFmtId="165" fontId="18" fillId="0" borderId="2" xfId="0" applyNumberFormat="1" applyFont="1" applyBorder="1" applyAlignment="1">
      <alignment horizontal="center" wrapText="1"/>
    </xf>
    <xf numFmtId="165" fontId="18" fillId="0" borderId="20" xfId="0" applyNumberFormat="1" applyFont="1" applyBorder="1" applyAlignment="1">
      <alignment horizontal="center" wrapText="1"/>
    </xf>
    <xf numFmtId="165" fontId="20" fillId="0" borderId="24" xfId="0" applyNumberFormat="1" applyFont="1" applyBorder="1" applyAlignment="1">
      <alignment horizontal="center" wrapText="1"/>
    </xf>
    <xf numFmtId="165" fontId="20" fillId="0" borderId="26" xfId="0" applyNumberFormat="1" applyFont="1" applyBorder="1" applyAlignment="1">
      <alignment horizontal="center" wrapText="1"/>
    </xf>
    <xf numFmtId="165" fontId="20" fillId="0" borderId="30" xfId="0" applyNumberFormat="1" applyFont="1" applyBorder="1" applyAlignment="1">
      <alignment horizontal="center" wrapText="1"/>
    </xf>
    <xf numFmtId="165" fontId="18" fillId="0" borderId="7" xfId="0" applyNumberFormat="1" applyFont="1" applyBorder="1" applyAlignment="1">
      <alignment horizontal="center" wrapText="1"/>
    </xf>
    <xf numFmtId="165" fontId="20" fillId="0" borderId="33" xfId="0" applyNumberFormat="1" applyFont="1" applyBorder="1" applyAlignment="1">
      <alignment horizontal="center" wrapText="1"/>
    </xf>
    <xf numFmtId="165" fontId="19" fillId="0" borderId="3" xfId="0" applyNumberFormat="1" applyFont="1" applyBorder="1" applyAlignment="1">
      <alignment horizontal="center" wrapText="1"/>
    </xf>
    <xf numFmtId="165" fontId="20" fillId="0" borderId="1" xfId="0" applyNumberFormat="1" applyFont="1" applyBorder="1" applyAlignment="1">
      <alignment horizontal="center" wrapText="1"/>
    </xf>
    <xf numFmtId="165" fontId="19" fillId="0" borderId="7" xfId="0" applyNumberFormat="1" applyFont="1" applyBorder="1" applyAlignment="1">
      <alignment horizontal="center" wrapText="1"/>
    </xf>
    <xf numFmtId="165" fontId="19" fillId="0" borderId="1" xfId="0" applyNumberFormat="1" applyFont="1" applyBorder="1" applyAlignment="1">
      <alignment horizontal="center" wrapText="1"/>
    </xf>
    <xf numFmtId="165" fontId="20" fillId="2" borderId="30" xfId="0" applyNumberFormat="1" applyFont="1" applyFill="1" applyBorder="1" applyAlignment="1">
      <alignment horizontal="center" wrapText="1"/>
    </xf>
    <xf numFmtId="165" fontId="18" fillId="0" borderId="31" xfId="0" applyNumberFormat="1" applyFont="1" applyBorder="1" applyAlignment="1">
      <alignment horizontal="center" wrapText="1"/>
    </xf>
    <xf numFmtId="165" fontId="19" fillId="2" borderId="3" xfId="0" applyNumberFormat="1" applyFont="1" applyFill="1" applyBorder="1" applyAlignment="1">
      <alignment horizontal="center" wrapText="1"/>
    </xf>
    <xf numFmtId="165" fontId="20" fillId="0" borderId="26" xfId="0" applyNumberFormat="1" applyFont="1" applyBorder="1" applyAlignment="1">
      <alignment horizontal="center"/>
    </xf>
    <xf numFmtId="165" fontId="19" fillId="0" borderId="24" xfId="0" applyNumberFormat="1" applyFont="1" applyBorder="1" applyAlignment="1">
      <alignment horizontal="center" wrapText="1"/>
    </xf>
    <xf numFmtId="165" fontId="0" fillId="0" borderId="0" xfId="0" applyNumberFormat="1" applyFont="1"/>
    <xf numFmtId="0" fontId="1" fillId="0" borderId="0" xfId="0" applyFont="1" applyFill="1"/>
    <xf numFmtId="1" fontId="18" fillId="3" borderId="25" xfId="0" applyNumberFormat="1" applyFont="1" applyFill="1" applyBorder="1" applyAlignment="1">
      <alignment horizontal="center" vertical="center" wrapText="1"/>
    </xf>
    <xf numFmtId="1" fontId="18" fillId="0" borderId="25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2" fontId="21" fillId="0" borderId="0" xfId="0" applyNumberFormat="1" applyFont="1" applyAlignment="1">
      <alignment horizontal="right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165" fontId="23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165" fontId="23" fillId="0" borderId="0" xfId="0" applyNumberFormat="1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1" fontId="24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165" fontId="24" fillId="2" borderId="1" xfId="0" applyNumberFormat="1" applyFont="1" applyFill="1" applyBorder="1" applyAlignment="1">
      <alignment horizontal="center" wrapText="1"/>
    </xf>
    <xf numFmtId="166" fontId="24" fillId="2" borderId="1" xfId="0" applyNumberFormat="1" applyFont="1" applyFill="1" applyBorder="1" applyAlignment="1">
      <alignment horizontal="center" wrapText="1"/>
    </xf>
    <xf numFmtId="2" fontId="24" fillId="2" borderId="1" xfId="0" applyNumberFormat="1" applyFont="1" applyFill="1" applyBorder="1" applyAlignment="1">
      <alignment horizontal="center" wrapText="1"/>
    </xf>
    <xf numFmtId="165" fontId="24" fillId="0" borderId="1" xfId="0" applyNumberFormat="1" applyFont="1" applyFill="1" applyBorder="1" applyAlignment="1">
      <alignment horizontal="center" wrapText="1"/>
    </xf>
    <xf numFmtId="165" fontId="24" fillId="0" borderId="1" xfId="0" applyNumberFormat="1" applyFont="1" applyBorder="1" applyAlignment="1">
      <alignment horizontal="center" wrapText="1"/>
    </xf>
    <xf numFmtId="165" fontId="25" fillId="2" borderId="1" xfId="0" applyNumberFormat="1" applyFont="1" applyFill="1" applyBorder="1" applyAlignment="1">
      <alignment horizontal="center" wrapText="1"/>
    </xf>
    <xf numFmtId="2" fontId="25" fillId="2" borderId="1" xfId="0" applyNumberFormat="1" applyFont="1" applyFill="1" applyBorder="1" applyAlignment="1">
      <alignment horizontal="center" wrapText="1"/>
    </xf>
    <xf numFmtId="165" fontId="25" fillId="0" borderId="1" xfId="0" applyNumberFormat="1" applyFont="1" applyFill="1" applyBorder="1" applyAlignment="1">
      <alignment horizontal="center" wrapText="1"/>
    </xf>
    <xf numFmtId="165" fontId="23" fillId="0" borderId="1" xfId="0" applyNumberFormat="1" applyFont="1" applyBorder="1" applyAlignment="1">
      <alignment horizontal="center" wrapText="1"/>
    </xf>
    <xf numFmtId="165" fontId="26" fillId="2" borderId="1" xfId="0" applyNumberFormat="1" applyFont="1" applyFill="1" applyBorder="1" applyAlignment="1">
      <alignment horizontal="center" wrapText="1"/>
    </xf>
    <xf numFmtId="2" fontId="26" fillId="2" borderId="1" xfId="0" applyNumberFormat="1" applyFont="1" applyFill="1" applyBorder="1" applyAlignment="1">
      <alignment horizontal="center" wrapText="1"/>
    </xf>
    <xf numFmtId="165" fontId="26" fillId="0" borderId="1" xfId="0" applyNumberFormat="1" applyFont="1" applyFill="1" applyBorder="1" applyAlignment="1">
      <alignment horizontal="center" wrapText="1"/>
    </xf>
    <xf numFmtId="165" fontId="26" fillId="0" borderId="1" xfId="0" applyNumberFormat="1" applyFont="1" applyBorder="1" applyAlignment="1">
      <alignment horizontal="center" wrapText="1"/>
    </xf>
    <xf numFmtId="165" fontId="25" fillId="0" borderId="1" xfId="0" applyNumberFormat="1" applyFont="1" applyBorder="1" applyAlignment="1">
      <alignment horizontal="center" wrapText="1"/>
    </xf>
    <xf numFmtId="166" fontId="25" fillId="2" borderId="1" xfId="0" applyNumberFormat="1" applyFont="1" applyFill="1" applyBorder="1" applyAlignment="1">
      <alignment horizontal="center" wrapText="1"/>
    </xf>
    <xf numFmtId="166" fontId="26" fillId="2" borderId="1" xfId="0" applyNumberFormat="1" applyFont="1" applyFill="1" applyBorder="1" applyAlignment="1">
      <alignment horizontal="center" wrapText="1"/>
    </xf>
    <xf numFmtId="165" fontId="21" fillId="2" borderId="1" xfId="0" applyNumberFormat="1" applyFont="1" applyFill="1" applyBorder="1" applyAlignment="1">
      <alignment horizontal="center" wrapText="1"/>
    </xf>
    <xf numFmtId="2" fontId="21" fillId="2" borderId="1" xfId="0" applyNumberFormat="1" applyFont="1" applyFill="1" applyBorder="1" applyAlignment="1">
      <alignment horizontal="center" wrapText="1"/>
    </xf>
    <xf numFmtId="165" fontId="21" fillId="0" borderId="1" xfId="0" applyNumberFormat="1" applyFont="1" applyFill="1" applyBorder="1" applyAlignment="1">
      <alignment horizontal="center" wrapText="1"/>
    </xf>
    <xf numFmtId="165" fontId="21" fillId="0" borderId="1" xfId="0" applyNumberFormat="1" applyFont="1" applyBorder="1" applyAlignment="1">
      <alignment horizontal="center" wrapText="1"/>
    </xf>
    <xf numFmtId="2" fontId="21" fillId="0" borderId="0" xfId="0" applyNumberFormat="1" applyFont="1" applyAlignment="1">
      <alignment wrapText="1"/>
    </xf>
    <xf numFmtId="0" fontId="27" fillId="0" borderId="0" xfId="0" applyFont="1" applyAlignment="1">
      <alignment wrapText="1"/>
    </xf>
    <xf numFmtId="0" fontId="22" fillId="0" borderId="0" xfId="0" applyFont="1" applyFill="1" applyAlignment="1">
      <alignment wrapText="1"/>
    </xf>
    <xf numFmtId="165" fontId="22" fillId="0" borderId="0" xfId="0" applyNumberFormat="1" applyFont="1" applyAlignment="1">
      <alignment wrapText="1"/>
    </xf>
    <xf numFmtId="1" fontId="18" fillId="0" borderId="25" xfId="0" applyNumberFormat="1" applyFont="1" applyFill="1" applyBorder="1" applyAlignment="1">
      <alignment horizontal="center" vertical="center" wrapText="1"/>
    </xf>
    <xf numFmtId="165" fontId="20" fillId="0" borderId="24" xfId="0" applyNumberFormat="1" applyFont="1" applyFill="1" applyBorder="1" applyAlignment="1">
      <alignment horizontal="center" wrapText="1"/>
    </xf>
    <xf numFmtId="165" fontId="20" fillId="0" borderId="23" xfId="0" applyNumberFormat="1" applyFont="1" applyFill="1" applyBorder="1" applyAlignment="1">
      <alignment horizontal="center" wrapText="1"/>
    </xf>
    <xf numFmtId="165" fontId="20" fillId="0" borderId="25" xfId="0" applyNumberFormat="1" applyFont="1" applyFill="1" applyBorder="1" applyAlignment="1">
      <alignment horizontal="center" wrapText="1"/>
    </xf>
    <xf numFmtId="165" fontId="20" fillId="0" borderId="30" xfId="0" applyNumberFormat="1" applyFont="1" applyFill="1" applyBorder="1" applyAlignment="1">
      <alignment horizontal="center" wrapText="1"/>
    </xf>
    <xf numFmtId="165" fontId="18" fillId="0" borderId="31" xfId="0" applyNumberFormat="1" applyFont="1" applyFill="1" applyBorder="1" applyAlignment="1">
      <alignment horizontal="center" wrapText="1"/>
    </xf>
    <xf numFmtId="165" fontId="20" fillId="0" borderId="24" xfId="0" applyNumberFormat="1" applyFont="1" applyFill="1" applyBorder="1" applyAlignment="1">
      <alignment horizontal="center"/>
    </xf>
    <xf numFmtId="165" fontId="19" fillId="0" borderId="24" xfId="0" applyNumberFormat="1" applyFont="1" applyFill="1" applyBorder="1" applyAlignment="1">
      <alignment horizontal="center" wrapText="1"/>
    </xf>
    <xf numFmtId="165" fontId="23" fillId="0" borderId="0" xfId="0" applyNumberFormat="1" applyFont="1" applyFill="1" applyAlignment="1">
      <alignment horizontal="center" vertical="center" wrapText="1"/>
    </xf>
    <xf numFmtId="165" fontId="23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Alignment="1">
      <alignment wrapText="1"/>
    </xf>
    <xf numFmtId="1" fontId="24" fillId="4" borderId="1" xfId="0" applyNumberFormat="1" applyFont="1" applyFill="1" applyBorder="1" applyAlignment="1">
      <alignment horizontal="center" vertical="center" wrapText="1"/>
    </xf>
    <xf numFmtId="165" fontId="24" fillId="4" borderId="1" xfId="0" applyNumberFormat="1" applyFont="1" applyFill="1" applyBorder="1" applyAlignment="1">
      <alignment horizontal="center" wrapText="1"/>
    </xf>
    <xf numFmtId="165" fontId="25" fillId="4" borderId="1" xfId="0" applyNumberFormat="1" applyFont="1" applyFill="1" applyBorder="1" applyAlignment="1">
      <alignment horizontal="center" wrapText="1"/>
    </xf>
    <xf numFmtId="165" fontId="26" fillId="4" borderId="1" xfId="0" applyNumberFormat="1" applyFont="1" applyFill="1" applyBorder="1" applyAlignment="1">
      <alignment horizontal="center" wrapText="1"/>
    </xf>
    <xf numFmtId="165" fontId="21" fillId="4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21" fillId="0" borderId="0" xfId="0" applyFont="1" applyFill="1" applyAlignment="1">
      <alignment horizontal="left" wrapText="1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49" fontId="2" fillId="0" borderId="15" xfId="0" applyNumberFormat="1" applyFont="1" applyBorder="1" applyAlignment="1">
      <alignment horizontal="left" vertical="center" wrapText="1"/>
    </xf>
    <xf numFmtId="49" fontId="2" fillId="0" borderId="27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2" fillId="0" borderId="14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2" fontId="4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22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44"/>
  <sheetViews>
    <sheetView topLeftCell="C1" workbookViewId="0">
      <selection activeCell="J23" sqref="J23"/>
    </sheetView>
  </sheetViews>
  <sheetFormatPr defaultRowHeight="18.75" x14ac:dyDescent="0.3"/>
  <cols>
    <col min="1" max="1" width="17.85546875" style="1" customWidth="1"/>
    <col min="2" max="2" width="40.42578125" style="1" customWidth="1"/>
    <col min="3" max="3" width="33.5703125" style="1" customWidth="1"/>
    <col min="4" max="4" width="15.85546875" style="173" customWidth="1"/>
    <col min="5" max="5" width="15.85546875" style="207" customWidth="1"/>
    <col min="6" max="6" width="15.85546875" style="208" customWidth="1"/>
    <col min="7" max="7" width="15.85546875" style="178" customWidth="1"/>
    <col min="8" max="8" width="15.85546875" style="209" customWidth="1"/>
    <col min="9" max="9" width="15.85546875" style="221" customWidth="1"/>
    <col min="10" max="10" width="17.5703125" style="210" customWidth="1"/>
    <col min="11" max="15" width="15.85546875" style="210" customWidth="1"/>
    <col min="16" max="16" width="19.140625" style="178" customWidth="1"/>
    <col min="17" max="17" width="2.5703125" hidden="1" customWidth="1"/>
    <col min="18" max="18" width="12.5703125" style="32" bestFit="1" customWidth="1"/>
    <col min="19" max="19" width="13.85546875" customWidth="1"/>
  </cols>
  <sheetData>
    <row r="1" spans="1:19" x14ac:dyDescent="0.3">
      <c r="E1" s="230" t="s">
        <v>36</v>
      </c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</row>
    <row r="2" spans="1:19" x14ac:dyDescent="0.3">
      <c r="E2" s="174"/>
      <c r="F2" s="233" t="s">
        <v>38</v>
      </c>
      <c r="G2" s="233"/>
      <c r="H2" s="233"/>
      <c r="I2" s="233"/>
      <c r="J2" s="233"/>
      <c r="K2" s="233"/>
      <c r="L2" s="233"/>
      <c r="M2" s="233"/>
      <c r="N2" s="233"/>
      <c r="O2" s="233"/>
      <c r="P2" s="233"/>
    </row>
    <row r="3" spans="1:19" ht="35.25" customHeight="1" x14ac:dyDescent="0.3">
      <c r="E3" s="174"/>
      <c r="F3" s="234" t="s">
        <v>46</v>
      </c>
      <c r="G3" s="234"/>
      <c r="H3" s="234"/>
      <c r="I3" s="234"/>
      <c r="J3" s="234"/>
      <c r="K3" s="234"/>
      <c r="L3" s="234"/>
      <c r="M3" s="234"/>
      <c r="N3" s="234"/>
      <c r="O3" s="234"/>
      <c r="P3" s="234"/>
    </row>
    <row r="4" spans="1:19" ht="21" customHeight="1" x14ac:dyDescent="0.3">
      <c r="B4" s="231" t="s">
        <v>2</v>
      </c>
      <c r="C4" s="231"/>
      <c r="D4" s="231"/>
      <c r="E4" s="231"/>
      <c r="F4" s="231"/>
      <c r="G4" s="175"/>
      <c r="H4" s="176"/>
      <c r="I4" s="219"/>
      <c r="J4" s="177"/>
      <c r="K4" s="177"/>
      <c r="L4" s="177"/>
      <c r="M4" s="177"/>
      <c r="N4" s="177"/>
      <c r="O4" s="177"/>
    </row>
    <row r="5" spans="1:19" ht="21.75" customHeight="1" x14ac:dyDescent="0.3">
      <c r="B5" s="231" t="s">
        <v>3</v>
      </c>
      <c r="C5" s="231"/>
      <c r="D5" s="231"/>
      <c r="E5" s="231"/>
      <c r="F5" s="231"/>
      <c r="G5" s="175"/>
      <c r="H5" s="176"/>
      <c r="I5" s="219"/>
      <c r="J5" s="177"/>
      <c r="K5" s="177"/>
      <c r="L5" s="177"/>
      <c r="M5" s="177"/>
      <c r="N5" s="177"/>
      <c r="O5" s="177"/>
    </row>
    <row r="6" spans="1:19" ht="20.25" customHeight="1" x14ac:dyDescent="0.3">
      <c r="B6" s="232" t="s">
        <v>28</v>
      </c>
      <c r="C6" s="232"/>
      <c r="D6" s="232"/>
      <c r="E6" s="232"/>
      <c r="F6" s="232"/>
      <c r="G6" s="179"/>
      <c r="H6" s="180"/>
      <c r="I6" s="220"/>
      <c r="J6" s="181"/>
      <c r="K6" s="181"/>
      <c r="L6" s="181"/>
      <c r="M6" s="181"/>
      <c r="N6" s="181"/>
      <c r="O6" s="181"/>
    </row>
    <row r="7" spans="1:19" ht="25.5" customHeight="1" x14ac:dyDescent="0.25">
      <c r="A7" s="227" t="s">
        <v>18</v>
      </c>
      <c r="B7" s="229" t="s">
        <v>17</v>
      </c>
      <c r="C7" s="227" t="s">
        <v>19</v>
      </c>
      <c r="D7" s="228" t="s">
        <v>20</v>
      </c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</row>
    <row r="8" spans="1:19" s="2" customFormat="1" ht="46.5" customHeight="1" x14ac:dyDescent="0.25">
      <c r="A8" s="227"/>
      <c r="B8" s="229"/>
      <c r="C8" s="227"/>
      <c r="D8" s="182">
        <v>2019</v>
      </c>
      <c r="E8" s="183">
        <v>2020</v>
      </c>
      <c r="F8" s="184">
        <v>2021</v>
      </c>
      <c r="G8" s="184">
        <v>2022</v>
      </c>
      <c r="H8" s="185">
        <v>2023</v>
      </c>
      <c r="I8" s="185">
        <v>2024</v>
      </c>
      <c r="J8" s="222">
        <v>2025</v>
      </c>
      <c r="K8" s="183">
        <v>2026</v>
      </c>
      <c r="L8" s="183">
        <v>2027</v>
      </c>
      <c r="M8" s="183">
        <v>2028</v>
      </c>
      <c r="N8" s="183">
        <v>2029</v>
      </c>
      <c r="O8" s="183">
        <v>2030</v>
      </c>
      <c r="P8" s="186" t="s">
        <v>29</v>
      </c>
      <c r="R8" s="33"/>
    </row>
    <row r="9" spans="1:19" s="2" customFormat="1" ht="30" x14ac:dyDescent="0.3">
      <c r="A9" s="9" t="s">
        <v>21</v>
      </c>
      <c r="B9" s="6" t="s">
        <v>41</v>
      </c>
      <c r="C9" s="11" t="s">
        <v>16</v>
      </c>
      <c r="D9" s="187">
        <f>D10+D13+D17+D21+D29+D36+D38+D40+D42+D27+D33</f>
        <v>5395.0367699999997</v>
      </c>
      <c r="E9" s="188">
        <f>E10+E13+E17+E21+E29+E36+E38+E40+E42+E27+E31+E33+E24</f>
        <v>5676.1280000000006</v>
      </c>
      <c r="F9" s="189">
        <f t="shared" ref="F9:H9" si="0">F10+F13+F17+F21+F29+F36+F38+F40+F42+F27+F31+F33</f>
        <v>6469.3</v>
      </c>
      <c r="G9" s="189">
        <f>G10+G13+G17+G21+G27+G29+G31+G33+G36+G40+G42</f>
        <v>7699.7</v>
      </c>
      <c r="H9" s="190">
        <f t="shared" si="0"/>
        <v>8455.4967899999992</v>
      </c>
      <c r="I9" s="190">
        <f t="shared" ref="I9" si="1">I10+I13+I17+I21+I29+I36+I38+I40+I42+I27+I31+I33</f>
        <v>8640.9850599999991</v>
      </c>
      <c r="J9" s="223">
        <f>J10+J13+J17+J21+J29+J36+J38+J40+J42+J27+J31+J33</f>
        <v>10906.756810000001</v>
      </c>
      <c r="K9" s="191">
        <f>K10+K13+K17+K21+K29+K36+K38+K40+K42+K27+K31+K33</f>
        <v>9125.2940000000017</v>
      </c>
      <c r="L9" s="191">
        <f>L10+L13+L17+L21+L29+L36+L38+L40+L42+L27+L31+L33</f>
        <v>9581.7440000000006</v>
      </c>
      <c r="M9" s="191">
        <f t="shared" ref="M9:O9" si="2">M10+M13+M17+M21+M29+M36+M38+M40+M42+M27+M31+M33</f>
        <v>9581.7440000000006</v>
      </c>
      <c r="N9" s="191">
        <f t="shared" si="2"/>
        <v>9581.7440000000006</v>
      </c>
      <c r="O9" s="191">
        <f t="shared" si="2"/>
        <v>9581.7440000000006</v>
      </c>
      <c r="P9" s="191">
        <f>P10+P13+P17+P21+P24+P27+P29+P31+P33+P36+P40+P42</f>
        <v>100695.67343</v>
      </c>
      <c r="R9" s="95"/>
      <c r="S9" s="49"/>
    </row>
    <row r="10" spans="1:19" s="8" customFormat="1" ht="46.5" x14ac:dyDescent="0.35">
      <c r="A10" s="7" t="s">
        <v>22</v>
      </c>
      <c r="B10" s="12" t="s">
        <v>4</v>
      </c>
      <c r="C10" s="13" t="s">
        <v>27</v>
      </c>
      <c r="D10" s="192">
        <f t="shared" ref="D10:J10" si="3">D11+D12</f>
        <v>788.6</v>
      </c>
      <c r="E10" s="192">
        <f t="shared" si="3"/>
        <v>880.2</v>
      </c>
      <c r="F10" s="192">
        <f t="shared" si="3"/>
        <v>905.2</v>
      </c>
      <c r="G10" s="193">
        <f t="shared" si="3"/>
        <v>1067.9000000000001</v>
      </c>
      <c r="H10" s="194">
        <f t="shared" si="3"/>
        <v>1165.116</v>
      </c>
      <c r="I10" s="194">
        <f t="shared" si="3"/>
        <v>1300.1952099999999</v>
      </c>
      <c r="J10" s="224">
        <f t="shared" si="3"/>
        <v>1180</v>
      </c>
      <c r="K10" s="192">
        <f t="shared" ref="K10:O10" si="4">K11+K12</f>
        <v>1180.2</v>
      </c>
      <c r="L10" s="192">
        <f t="shared" si="4"/>
        <v>1180.2</v>
      </c>
      <c r="M10" s="192">
        <f t="shared" si="4"/>
        <v>1180.2</v>
      </c>
      <c r="N10" s="192">
        <f t="shared" si="4"/>
        <v>1180.2</v>
      </c>
      <c r="O10" s="192">
        <f t="shared" si="4"/>
        <v>1180.2</v>
      </c>
      <c r="P10" s="195">
        <f>SUM(D10:O10)</f>
        <v>13188.211210000003</v>
      </c>
      <c r="R10" s="34"/>
    </row>
    <row r="11" spans="1:19" ht="45.75" x14ac:dyDescent="0.3">
      <c r="A11" s="3" t="s">
        <v>26</v>
      </c>
      <c r="B11" s="15" t="s">
        <v>23</v>
      </c>
      <c r="C11" s="16" t="s">
        <v>27</v>
      </c>
      <c r="D11" s="196">
        <v>788.6</v>
      </c>
      <c r="E11" s="197">
        <v>880.2</v>
      </c>
      <c r="F11" s="197">
        <v>893.2</v>
      </c>
      <c r="G11" s="197">
        <v>1065.4000000000001</v>
      </c>
      <c r="H11" s="198">
        <v>1165.116</v>
      </c>
      <c r="I11" s="198">
        <v>1298.3952099999999</v>
      </c>
      <c r="J11" s="225">
        <v>1178</v>
      </c>
      <c r="K11" s="199">
        <v>1178</v>
      </c>
      <c r="L11" s="199">
        <v>1178</v>
      </c>
      <c r="M11" s="199">
        <v>1178</v>
      </c>
      <c r="N11" s="199">
        <v>1178</v>
      </c>
      <c r="O11" s="199">
        <v>1178</v>
      </c>
      <c r="P11" s="195">
        <f>SUM(D11:O11)</f>
        <v>13158.911209999998</v>
      </c>
    </row>
    <row r="12" spans="1:19" ht="30.75" x14ac:dyDescent="0.3">
      <c r="A12" s="3" t="s">
        <v>26</v>
      </c>
      <c r="B12" s="15" t="s">
        <v>25</v>
      </c>
      <c r="C12" s="16" t="s">
        <v>27</v>
      </c>
      <c r="D12" s="196">
        <v>0</v>
      </c>
      <c r="E12" s="197">
        <v>0</v>
      </c>
      <c r="F12" s="197">
        <v>12</v>
      </c>
      <c r="G12" s="197">
        <v>2.5</v>
      </c>
      <c r="H12" s="198">
        <v>0</v>
      </c>
      <c r="I12" s="198">
        <v>1.8</v>
      </c>
      <c r="J12" s="225">
        <v>2</v>
      </c>
      <c r="K12" s="199">
        <v>2.2000000000000002</v>
      </c>
      <c r="L12" s="199">
        <v>2.2000000000000002</v>
      </c>
      <c r="M12" s="199">
        <v>2.2000000000000002</v>
      </c>
      <c r="N12" s="199">
        <v>2.2000000000000002</v>
      </c>
      <c r="O12" s="199">
        <v>2.2000000000000002</v>
      </c>
      <c r="P12" s="195">
        <f>SUM(D12:O12)</f>
        <v>29.299999999999997</v>
      </c>
    </row>
    <row r="13" spans="1:19" s="8" customFormat="1" ht="27.75" customHeight="1" x14ac:dyDescent="0.35">
      <c r="A13" s="7" t="s">
        <v>22</v>
      </c>
      <c r="B13" s="12" t="s">
        <v>1</v>
      </c>
      <c r="C13" s="17" t="s">
        <v>27</v>
      </c>
      <c r="D13" s="192">
        <f>D14+D15+D16</f>
        <v>2528.1499999999996</v>
      </c>
      <c r="E13" s="192">
        <f>E14+E15+E16</f>
        <v>2865.1</v>
      </c>
      <c r="F13" s="192">
        <f>F14+F15+F16</f>
        <v>3190.2</v>
      </c>
      <c r="G13" s="192">
        <f t="shared" ref="G13:J13" si="5">G14+G15+G16</f>
        <v>3274.1</v>
      </c>
      <c r="H13" s="194">
        <f t="shared" si="5"/>
        <v>4074.5058400000003</v>
      </c>
      <c r="I13" s="194">
        <f t="shared" si="5"/>
        <v>3884.0011800000002</v>
      </c>
      <c r="J13" s="224">
        <f t="shared" si="5"/>
        <v>4226.09</v>
      </c>
      <c r="K13" s="192">
        <f t="shared" ref="K13" si="6">K14+K15+K16</f>
        <v>4155.29</v>
      </c>
      <c r="L13" s="192">
        <f t="shared" ref="L13" si="7">L14+L15+L16</f>
        <v>4155.29</v>
      </c>
      <c r="M13" s="192">
        <f t="shared" ref="M13" si="8">M14+M15+M16</f>
        <v>4155.29</v>
      </c>
      <c r="N13" s="192">
        <f t="shared" ref="N13" si="9">N14+N15+N16</f>
        <v>4155.29</v>
      </c>
      <c r="O13" s="192">
        <f t="shared" ref="O13" si="10">O14+O15+O16</f>
        <v>4155.29</v>
      </c>
      <c r="P13" s="195">
        <f>SUM(D13:O13)</f>
        <v>44818.597020000001</v>
      </c>
      <c r="R13" s="34"/>
    </row>
    <row r="14" spans="1:19" ht="48" customHeight="1" x14ac:dyDescent="0.3">
      <c r="A14" s="3" t="s">
        <v>26</v>
      </c>
      <c r="B14" s="15" t="s">
        <v>23</v>
      </c>
      <c r="C14" s="16" t="s">
        <v>27</v>
      </c>
      <c r="D14" s="196">
        <v>2220.4499999999998</v>
      </c>
      <c r="E14" s="197">
        <v>2533.4</v>
      </c>
      <c r="F14" s="197">
        <v>2611.5</v>
      </c>
      <c r="G14" s="197">
        <v>2499.6</v>
      </c>
      <c r="H14" s="198">
        <v>3773.7528400000001</v>
      </c>
      <c r="I14" s="198">
        <v>3533.2402400000001</v>
      </c>
      <c r="J14" s="225">
        <v>3832.8</v>
      </c>
      <c r="K14" s="199">
        <v>3832.8</v>
      </c>
      <c r="L14" s="199">
        <v>3832.8</v>
      </c>
      <c r="M14" s="199">
        <v>3832.8</v>
      </c>
      <c r="N14" s="199">
        <v>3832.8</v>
      </c>
      <c r="O14" s="199">
        <v>3832.8</v>
      </c>
      <c r="P14" s="195">
        <f>SUM(D14:O14)</f>
        <v>40168.74308</v>
      </c>
    </row>
    <row r="15" spans="1:19" ht="30.75" x14ac:dyDescent="0.3">
      <c r="A15" s="3" t="s">
        <v>26</v>
      </c>
      <c r="B15" s="15" t="s">
        <v>25</v>
      </c>
      <c r="C15" s="16" t="s">
        <v>27</v>
      </c>
      <c r="D15" s="196">
        <v>307.7</v>
      </c>
      <c r="E15" s="197">
        <v>331.7</v>
      </c>
      <c r="F15" s="197">
        <v>578.70000000000005</v>
      </c>
      <c r="G15" s="197">
        <v>774.5</v>
      </c>
      <c r="H15" s="198">
        <v>300.45299999999997</v>
      </c>
      <c r="I15" s="198">
        <v>349.42093999999997</v>
      </c>
      <c r="J15" s="225">
        <v>391.95</v>
      </c>
      <c r="K15" s="199">
        <v>321.14999999999998</v>
      </c>
      <c r="L15" s="199">
        <v>321.14999999999998</v>
      </c>
      <c r="M15" s="199">
        <v>321.14999999999998</v>
      </c>
      <c r="N15" s="199">
        <v>321.14999999999998</v>
      </c>
      <c r="O15" s="199">
        <v>321.14999999999998</v>
      </c>
      <c r="P15" s="195">
        <f t="shared" ref="P15:P17" si="11">SUM(D15:O15)</f>
        <v>4640.1739399999997</v>
      </c>
      <c r="Q15" s="23">
        <v>65.3</v>
      </c>
    </row>
    <row r="16" spans="1:19" ht="30" customHeight="1" x14ac:dyDescent="0.3">
      <c r="A16" s="3" t="s">
        <v>26</v>
      </c>
      <c r="B16" s="15" t="s">
        <v>44</v>
      </c>
      <c r="C16" s="16" t="s">
        <v>27</v>
      </c>
      <c r="D16" s="196">
        <v>0</v>
      </c>
      <c r="E16" s="197">
        <v>0</v>
      </c>
      <c r="F16" s="197">
        <v>0</v>
      </c>
      <c r="G16" s="197">
        <v>0</v>
      </c>
      <c r="H16" s="198">
        <v>0.3</v>
      </c>
      <c r="I16" s="198">
        <v>1.34</v>
      </c>
      <c r="J16" s="225">
        <v>1.34</v>
      </c>
      <c r="K16" s="199">
        <v>1.34</v>
      </c>
      <c r="L16" s="199">
        <v>1.34</v>
      </c>
      <c r="M16" s="199">
        <v>1.34</v>
      </c>
      <c r="N16" s="199">
        <v>1.34</v>
      </c>
      <c r="O16" s="199">
        <v>1.34</v>
      </c>
      <c r="P16" s="195">
        <f t="shared" si="11"/>
        <v>9.68</v>
      </c>
      <c r="Q16" s="83"/>
    </row>
    <row r="17" spans="1:18" s="8" customFormat="1" ht="46.5" x14ac:dyDescent="0.35">
      <c r="A17" s="7" t="s">
        <v>22</v>
      </c>
      <c r="B17" s="12" t="s">
        <v>43</v>
      </c>
      <c r="C17" s="17" t="s">
        <v>27</v>
      </c>
      <c r="D17" s="192">
        <f>D18+D19+D20</f>
        <v>742.9</v>
      </c>
      <c r="E17" s="193">
        <f t="shared" ref="E17:H17" si="12">E18+E19+E20</f>
        <v>728.6</v>
      </c>
      <c r="F17" s="193">
        <f t="shared" si="12"/>
        <v>881.8</v>
      </c>
      <c r="G17" s="193">
        <f t="shared" si="12"/>
        <v>940.2</v>
      </c>
      <c r="H17" s="194">
        <f t="shared" si="12"/>
        <v>1184.86373</v>
      </c>
      <c r="I17" s="194">
        <f t="shared" ref="I17" si="13">I18+I19+I20</f>
        <v>1312.56862</v>
      </c>
      <c r="J17" s="224">
        <f>J18+J19+J20</f>
        <v>1302.6422500000001</v>
      </c>
      <c r="K17" s="200">
        <f t="shared" ref="K17:O17" si="14">K18+K19+K20</f>
        <v>1147</v>
      </c>
      <c r="L17" s="200">
        <f t="shared" si="14"/>
        <v>1147</v>
      </c>
      <c r="M17" s="200">
        <f t="shared" si="14"/>
        <v>1147</v>
      </c>
      <c r="N17" s="200">
        <f t="shared" si="14"/>
        <v>1147</v>
      </c>
      <c r="O17" s="200">
        <f t="shared" si="14"/>
        <v>1147</v>
      </c>
      <c r="P17" s="195">
        <f t="shared" si="11"/>
        <v>12828.5746</v>
      </c>
      <c r="R17" s="34"/>
    </row>
    <row r="18" spans="1:18" ht="45.75" x14ac:dyDescent="0.3">
      <c r="A18" s="3" t="s">
        <v>26</v>
      </c>
      <c r="B18" s="15" t="s">
        <v>23</v>
      </c>
      <c r="C18" s="16" t="s">
        <v>27</v>
      </c>
      <c r="D18" s="196">
        <v>567.29999999999995</v>
      </c>
      <c r="E18" s="197">
        <v>611.4</v>
      </c>
      <c r="F18" s="197">
        <v>670.8</v>
      </c>
      <c r="G18" s="197">
        <v>766.7</v>
      </c>
      <c r="H18" s="198">
        <v>944.7</v>
      </c>
      <c r="I18" s="198">
        <v>1152.921</v>
      </c>
      <c r="J18" s="225">
        <v>1110.47081</v>
      </c>
      <c r="K18" s="199">
        <v>957.5</v>
      </c>
      <c r="L18" s="199">
        <v>957.5</v>
      </c>
      <c r="M18" s="199">
        <v>957.5</v>
      </c>
      <c r="N18" s="199">
        <v>957.5</v>
      </c>
      <c r="O18" s="199">
        <v>957.5</v>
      </c>
      <c r="P18" s="195">
        <f>SUM(D18:O18)</f>
        <v>10611.791809999999</v>
      </c>
    </row>
    <row r="19" spans="1:18" ht="30.75" x14ac:dyDescent="0.3">
      <c r="A19" s="3" t="s">
        <v>26</v>
      </c>
      <c r="B19" s="15" t="s">
        <v>25</v>
      </c>
      <c r="C19" s="16" t="s">
        <v>27</v>
      </c>
      <c r="D19" s="196">
        <v>174.1</v>
      </c>
      <c r="E19" s="197">
        <v>115.7</v>
      </c>
      <c r="F19" s="197">
        <v>209.5</v>
      </c>
      <c r="G19" s="197">
        <v>172</v>
      </c>
      <c r="H19" s="198">
        <v>238.70773</v>
      </c>
      <c r="I19" s="198">
        <v>158.19162</v>
      </c>
      <c r="J19" s="225">
        <v>190.71504999999999</v>
      </c>
      <c r="K19" s="199">
        <v>188</v>
      </c>
      <c r="L19" s="199">
        <v>188</v>
      </c>
      <c r="M19" s="199">
        <v>188</v>
      </c>
      <c r="N19" s="199">
        <v>188</v>
      </c>
      <c r="O19" s="199">
        <v>188</v>
      </c>
      <c r="P19" s="195">
        <f t="shared" ref="P19:P44" si="15">SUM(D19:O19)</f>
        <v>2198.9143999999997</v>
      </c>
    </row>
    <row r="20" spans="1:18" ht="30.75" x14ac:dyDescent="0.3">
      <c r="A20" s="3" t="s">
        <v>26</v>
      </c>
      <c r="B20" s="18" t="s">
        <v>11</v>
      </c>
      <c r="C20" s="16" t="s">
        <v>27</v>
      </c>
      <c r="D20" s="196">
        <v>1.5</v>
      </c>
      <c r="E20" s="197">
        <v>1.5</v>
      </c>
      <c r="F20" s="197">
        <v>1.5</v>
      </c>
      <c r="G20" s="197">
        <v>1.5</v>
      </c>
      <c r="H20" s="198">
        <v>1.456</v>
      </c>
      <c r="I20" s="198">
        <v>1.456</v>
      </c>
      <c r="J20" s="225">
        <v>1.4563900000000001</v>
      </c>
      <c r="K20" s="199">
        <v>1.5</v>
      </c>
      <c r="L20" s="199">
        <v>1.5</v>
      </c>
      <c r="M20" s="199">
        <v>1.5</v>
      </c>
      <c r="N20" s="199">
        <v>1.5</v>
      </c>
      <c r="O20" s="199">
        <v>1.5</v>
      </c>
      <c r="P20" s="195">
        <f t="shared" si="15"/>
        <v>17.868389999999998</v>
      </c>
    </row>
    <row r="21" spans="1:18" s="8" customFormat="1" ht="31.5" x14ac:dyDescent="0.35">
      <c r="A21" s="7" t="s">
        <v>22</v>
      </c>
      <c r="B21" s="12" t="s">
        <v>6</v>
      </c>
      <c r="C21" s="17" t="s">
        <v>27</v>
      </c>
      <c r="D21" s="192">
        <f>D22+D23</f>
        <v>478.08677</v>
      </c>
      <c r="E21" s="201">
        <f t="shared" ref="E21:O21" si="16">E22+E23</f>
        <v>308.50800000000004</v>
      </c>
      <c r="F21" s="193">
        <f t="shared" si="16"/>
        <v>405.5</v>
      </c>
      <c r="G21" s="193">
        <f t="shared" si="16"/>
        <v>1180.5</v>
      </c>
      <c r="H21" s="194">
        <f t="shared" si="16"/>
        <v>769.55700000000002</v>
      </c>
      <c r="I21" s="194">
        <f t="shared" ref="I21" si="17">I22+I23</f>
        <v>818.49928999999997</v>
      </c>
      <c r="J21" s="224">
        <f t="shared" si="16"/>
        <v>2824.4274399999999</v>
      </c>
      <c r="K21" s="200">
        <f t="shared" si="16"/>
        <v>865.5</v>
      </c>
      <c r="L21" s="200">
        <f t="shared" si="16"/>
        <v>866</v>
      </c>
      <c r="M21" s="200">
        <f t="shared" si="16"/>
        <v>866</v>
      </c>
      <c r="N21" s="200">
        <f t="shared" si="16"/>
        <v>866</v>
      </c>
      <c r="O21" s="200">
        <f t="shared" si="16"/>
        <v>866</v>
      </c>
      <c r="P21" s="195">
        <f t="shared" si="15"/>
        <v>11114.5785</v>
      </c>
      <c r="R21" s="34"/>
    </row>
    <row r="22" spans="1:18" s="8" customFormat="1" ht="30.75" x14ac:dyDescent="0.3">
      <c r="A22" s="3" t="s">
        <v>26</v>
      </c>
      <c r="B22" s="15" t="s">
        <v>25</v>
      </c>
      <c r="C22" s="16" t="s">
        <v>27</v>
      </c>
      <c r="D22" s="196">
        <v>310.18677000000002</v>
      </c>
      <c r="E22" s="202">
        <v>156.458</v>
      </c>
      <c r="F22" s="197">
        <v>176.78</v>
      </c>
      <c r="G22" s="197">
        <v>498.1</v>
      </c>
      <c r="H22" s="198">
        <v>135.03443999999999</v>
      </c>
      <c r="I22" s="198">
        <v>179.96866</v>
      </c>
      <c r="J22" s="225">
        <v>1603.1864399999999</v>
      </c>
      <c r="K22" s="199">
        <v>201.5</v>
      </c>
      <c r="L22" s="199">
        <v>202</v>
      </c>
      <c r="M22" s="199">
        <v>202</v>
      </c>
      <c r="N22" s="199">
        <v>202</v>
      </c>
      <c r="O22" s="199">
        <v>202</v>
      </c>
      <c r="P22" s="195">
        <f t="shared" si="15"/>
        <v>4069.2143099999998</v>
      </c>
      <c r="Q22" s="8">
        <v>25</v>
      </c>
      <c r="R22" s="34"/>
    </row>
    <row r="23" spans="1:18" s="8" customFormat="1" ht="30.75" x14ac:dyDescent="0.3">
      <c r="A23" s="3" t="s">
        <v>26</v>
      </c>
      <c r="B23" s="18" t="s">
        <v>11</v>
      </c>
      <c r="C23" s="16" t="s">
        <v>27</v>
      </c>
      <c r="D23" s="196">
        <v>167.9</v>
      </c>
      <c r="E23" s="202">
        <v>152.05000000000001</v>
      </c>
      <c r="F23" s="197">
        <v>228.72</v>
      </c>
      <c r="G23" s="197">
        <v>682.4</v>
      </c>
      <c r="H23" s="198">
        <v>634.52256</v>
      </c>
      <c r="I23" s="198">
        <v>638.53062999999997</v>
      </c>
      <c r="J23" s="225">
        <v>1221.241</v>
      </c>
      <c r="K23" s="199">
        <v>664</v>
      </c>
      <c r="L23" s="199">
        <v>664</v>
      </c>
      <c r="M23" s="199">
        <v>664</v>
      </c>
      <c r="N23" s="199">
        <v>664</v>
      </c>
      <c r="O23" s="199">
        <v>664</v>
      </c>
      <c r="P23" s="195">
        <f t="shared" si="15"/>
        <v>7045.3641900000002</v>
      </c>
      <c r="Q23" s="8">
        <v>-100</v>
      </c>
      <c r="R23" s="34"/>
    </row>
    <row r="24" spans="1:18" s="8" customFormat="1" ht="46.5" x14ac:dyDescent="0.35">
      <c r="A24" s="7" t="s">
        <v>22</v>
      </c>
      <c r="B24" s="12" t="s">
        <v>42</v>
      </c>
      <c r="C24" s="13" t="s">
        <v>27</v>
      </c>
      <c r="D24" s="192">
        <f>D25+D26</f>
        <v>0</v>
      </c>
      <c r="E24" s="192">
        <f>E25+E26</f>
        <v>22.5</v>
      </c>
      <c r="F24" s="192">
        <f t="shared" ref="F24:O24" si="18">F25+F26</f>
        <v>0</v>
      </c>
      <c r="G24" s="192">
        <f t="shared" si="18"/>
        <v>0</v>
      </c>
      <c r="H24" s="194">
        <f t="shared" si="18"/>
        <v>0</v>
      </c>
      <c r="I24" s="194">
        <f t="shared" ref="I24" si="19">I25+I26</f>
        <v>0</v>
      </c>
      <c r="J24" s="224">
        <f t="shared" si="18"/>
        <v>0</v>
      </c>
      <c r="K24" s="192">
        <f t="shared" si="18"/>
        <v>0</v>
      </c>
      <c r="L24" s="192">
        <f t="shared" si="18"/>
        <v>0</v>
      </c>
      <c r="M24" s="192">
        <f t="shared" si="18"/>
        <v>0</v>
      </c>
      <c r="N24" s="192">
        <f t="shared" si="18"/>
        <v>0</v>
      </c>
      <c r="O24" s="192">
        <f t="shared" si="18"/>
        <v>0</v>
      </c>
      <c r="P24" s="195">
        <f t="shared" si="15"/>
        <v>22.5</v>
      </c>
      <c r="R24" s="34"/>
    </row>
    <row r="25" spans="1:18" s="8" customFormat="1" ht="30.75" x14ac:dyDescent="0.3">
      <c r="A25" s="3" t="s">
        <v>26</v>
      </c>
      <c r="B25" s="15" t="s">
        <v>25</v>
      </c>
      <c r="C25" s="16" t="s">
        <v>27</v>
      </c>
      <c r="D25" s="196">
        <v>0</v>
      </c>
      <c r="E25" s="197">
        <v>0</v>
      </c>
      <c r="F25" s="197">
        <v>0</v>
      </c>
      <c r="G25" s="197">
        <v>0</v>
      </c>
      <c r="H25" s="198">
        <v>0</v>
      </c>
      <c r="I25" s="198">
        <v>0</v>
      </c>
      <c r="J25" s="225">
        <v>0</v>
      </c>
      <c r="K25" s="199">
        <v>0</v>
      </c>
      <c r="L25" s="199">
        <v>0</v>
      </c>
      <c r="M25" s="199">
        <v>0</v>
      </c>
      <c r="N25" s="199">
        <v>0</v>
      </c>
      <c r="O25" s="199">
        <v>0</v>
      </c>
      <c r="P25" s="195">
        <f t="shared" si="15"/>
        <v>0</v>
      </c>
      <c r="R25" s="34"/>
    </row>
    <row r="26" spans="1:18" s="8" customFormat="1" ht="30.75" x14ac:dyDescent="0.3">
      <c r="A26" s="3" t="s">
        <v>26</v>
      </c>
      <c r="B26" s="18" t="s">
        <v>11</v>
      </c>
      <c r="C26" s="16" t="s">
        <v>27</v>
      </c>
      <c r="D26" s="196">
        <v>0</v>
      </c>
      <c r="E26" s="197">
        <v>22.5</v>
      </c>
      <c r="F26" s="197">
        <v>0</v>
      </c>
      <c r="G26" s="197">
        <v>0</v>
      </c>
      <c r="H26" s="198">
        <v>0</v>
      </c>
      <c r="I26" s="198">
        <v>0</v>
      </c>
      <c r="J26" s="225">
        <v>0</v>
      </c>
      <c r="K26" s="199">
        <v>0</v>
      </c>
      <c r="L26" s="199">
        <v>0</v>
      </c>
      <c r="M26" s="199">
        <v>0</v>
      </c>
      <c r="N26" s="199">
        <v>0</v>
      </c>
      <c r="O26" s="199">
        <v>0</v>
      </c>
      <c r="P26" s="195">
        <f t="shared" si="15"/>
        <v>22.5</v>
      </c>
      <c r="R26" s="34"/>
    </row>
    <row r="27" spans="1:18" s="8" customFormat="1" ht="30.75" x14ac:dyDescent="0.35">
      <c r="A27" s="7" t="s">
        <v>22</v>
      </c>
      <c r="B27" s="19" t="s">
        <v>35</v>
      </c>
      <c r="C27" s="11" t="s">
        <v>27</v>
      </c>
      <c r="D27" s="192">
        <f>D28</f>
        <v>0</v>
      </c>
      <c r="E27" s="193">
        <f t="shared" ref="E27:G27" si="20">E28</f>
        <v>0</v>
      </c>
      <c r="F27" s="193">
        <f t="shared" si="20"/>
        <v>0</v>
      </c>
      <c r="G27" s="193">
        <f t="shared" si="20"/>
        <v>0</v>
      </c>
      <c r="H27" s="194">
        <f>H28</f>
        <v>0</v>
      </c>
      <c r="I27" s="194">
        <f>I28</f>
        <v>0</v>
      </c>
      <c r="J27" s="224">
        <f>J28</f>
        <v>0</v>
      </c>
      <c r="K27" s="200">
        <f t="shared" ref="K27:O27" si="21">K28</f>
        <v>393</v>
      </c>
      <c r="L27" s="200">
        <f t="shared" si="21"/>
        <v>831</v>
      </c>
      <c r="M27" s="200">
        <f t="shared" si="21"/>
        <v>831</v>
      </c>
      <c r="N27" s="200">
        <f t="shared" si="21"/>
        <v>831</v>
      </c>
      <c r="O27" s="200">
        <f t="shared" si="21"/>
        <v>831</v>
      </c>
      <c r="P27" s="195">
        <f t="shared" si="15"/>
        <v>3717</v>
      </c>
      <c r="R27" s="34"/>
    </row>
    <row r="28" spans="1:18" s="8" customFormat="1" ht="30.75" x14ac:dyDescent="0.3">
      <c r="A28" s="3" t="s">
        <v>26</v>
      </c>
      <c r="B28" s="20" t="s">
        <v>11</v>
      </c>
      <c r="C28" s="16" t="s">
        <v>27</v>
      </c>
      <c r="D28" s="196">
        <v>0</v>
      </c>
      <c r="E28" s="197">
        <v>0</v>
      </c>
      <c r="F28" s="197">
        <v>0</v>
      </c>
      <c r="G28" s="197">
        <v>0</v>
      </c>
      <c r="H28" s="198">
        <v>0</v>
      </c>
      <c r="I28" s="198">
        <v>0</v>
      </c>
      <c r="J28" s="225">
        <v>0</v>
      </c>
      <c r="K28" s="196">
        <v>393</v>
      </c>
      <c r="L28" s="196">
        <v>831</v>
      </c>
      <c r="M28" s="196">
        <v>831</v>
      </c>
      <c r="N28" s="196">
        <v>831</v>
      </c>
      <c r="O28" s="196">
        <v>831</v>
      </c>
      <c r="P28" s="195">
        <f t="shared" si="15"/>
        <v>3717</v>
      </c>
      <c r="R28" s="34"/>
    </row>
    <row r="29" spans="1:18" s="8" customFormat="1" ht="31.5" x14ac:dyDescent="0.35">
      <c r="A29" s="7" t="s">
        <v>22</v>
      </c>
      <c r="B29" s="12" t="s">
        <v>7</v>
      </c>
      <c r="C29" s="17" t="s">
        <v>27</v>
      </c>
      <c r="D29" s="192">
        <f>D30</f>
        <v>0</v>
      </c>
      <c r="E29" s="193">
        <f t="shared" ref="E29:O31" si="22">E30</f>
        <v>10</v>
      </c>
      <c r="F29" s="193">
        <f t="shared" si="22"/>
        <v>20</v>
      </c>
      <c r="G29" s="193">
        <f t="shared" si="22"/>
        <v>20</v>
      </c>
      <c r="H29" s="194">
        <f t="shared" si="22"/>
        <v>0</v>
      </c>
      <c r="I29" s="194">
        <f t="shared" si="22"/>
        <v>0</v>
      </c>
      <c r="J29" s="224">
        <f t="shared" si="22"/>
        <v>20</v>
      </c>
      <c r="K29" s="200">
        <f t="shared" si="22"/>
        <v>20</v>
      </c>
      <c r="L29" s="200">
        <f t="shared" si="22"/>
        <v>20</v>
      </c>
      <c r="M29" s="200">
        <f t="shared" si="22"/>
        <v>20</v>
      </c>
      <c r="N29" s="200">
        <f t="shared" si="22"/>
        <v>20</v>
      </c>
      <c r="O29" s="200">
        <f t="shared" si="22"/>
        <v>20</v>
      </c>
      <c r="P29" s="195">
        <f t="shared" si="15"/>
        <v>170</v>
      </c>
      <c r="R29" s="34"/>
    </row>
    <row r="30" spans="1:18" s="8" customFormat="1" ht="30.75" x14ac:dyDescent="0.3">
      <c r="A30" s="3" t="s">
        <v>26</v>
      </c>
      <c r="B30" s="18" t="s">
        <v>11</v>
      </c>
      <c r="C30" s="16" t="s">
        <v>27</v>
      </c>
      <c r="D30" s="196">
        <v>0</v>
      </c>
      <c r="E30" s="197">
        <v>10</v>
      </c>
      <c r="F30" s="197">
        <v>20</v>
      </c>
      <c r="G30" s="197">
        <v>20</v>
      </c>
      <c r="H30" s="198">
        <v>0</v>
      </c>
      <c r="I30" s="198">
        <v>0</v>
      </c>
      <c r="J30" s="225">
        <v>20</v>
      </c>
      <c r="K30" s="199">
        <v>20</v>
      </c>
      <c r="L30" s="199">
        <v>20</v>
      </c>
      <c r="M30" s="199">
        <v>20</v>
      </c>
      <c r="N30" s="199">
        <v>20</v>
      </c>
      <c r="O30" s="199">
        <v>20</v>
      </c>
      <c r="P30" s="195">
        <f t="shared" si="15"/>
        <v>170</v>
      </c>
      <c r="R30" s="34"/>
    </row>
    <row r="31" spans="1:18" s="8" customFormat="1" ht="40.5" customHeight="1" x14ac:dyDescent="0.35">
      <c r="A31" s="7" t="s">
        <v>22</v>
      </c>
      <c r="B31" s="12" t="s">
        <v>39</v>
      </c>
      <c r="C31" s="17" t="s">
        <v>27</v>
      </c>
      <c r="D31" s="192">
        <f>D32</f>
        <v>0</v>
      </c>
      <c r="E31" s="193">
        <f t="shared" si="22"/>
        <v>0</v>
      </c>
      <c r="F31" s="193">
        <f t="shared" si="22"/>
        <v>0</v>
      </c>
      <c r="G31" s="193">
        <f t="shared" si="22"/>
        <v>150</v>
      </c>
      <c r="H31" s="194">
        <f t="shared" si="22"/>
        <v>0</v>
      </c>
      <c r="I31" s="194">
        <f t="shared" si="22"/>
        <v>0</v>
      </c>
      <c r="J31" s="224">
        <f t="shared" si="22"/>
        <v>0</v>
      </c>
      <c r="K31" s="200">
        <f t="shared" si="22"/>
        <v>0</v>
      </c>
      <c r="L31" s="200">
        <f t="shared" si="22"/>
        <v>0</v>
      </c>
      <c r="M31" s="200">
        <f t="shared" si="22"/>
        <v>0</v>
      </c>
      <c r="N31" s="200">
        <f t="shared" si="22"/>
        <v>0</v>
      </c>
      <c r="O31" s="200">
        <f t="shared" si="22"/>
        <v>0</v>
      </c>
      <c r="P31" s="195">
        <f t="shared" si="15"/>
        <v>150</v>
      </c>
      <c r="R31" s="34"/>
    </row>
    <row r="32" spans="1:18" s="8" customFormat="1" ht="27.75" customHeight="1" x14ac:dyDescent="0.3">
      <c r="A32" s="3" t="s">
        <v>26</v>
      </c>
      <c r="B32" s="18" t="s">
        <v>11</v>
      </c>
      <c r="C32" s="16" t="s">
        <v>27</v>
      </c>
      <c r="D32" s="196">
        <v>0</v>
      </c>
      <c r="E32" s="197">
        <v>0</v>
      </c>
      <c r="F32" s="197">
        <v>0</v>
      </c>
      <c r="G32" s="197">
        <v>150</v>
      </c>
      <c r="H32" s="198">
        <v>0</v>
      </c>
      <c r="I32" s="198">
        <v>0</v>
      </c>
      <c r="J32" s="225">
        <v>0</v>
      </c>
      <c r="K32" s="199">
        <v>0</v>
      </c>
      <c r="L32" s="199">
        <v>0</v>
      </c>
      <c r="M32" s="199">
        <v>0</v>
      </c>
      <c r="N32" s="199">
        <v>0</v>
      </c>
      <c r="O32" s="199">
        <v>0</v>
      </c>
      <c r="P32" s="195">
        <f t="shared" si="15"/>
        <v>150</v>
      </c>
      <c r="R32" s="34"/>
    </row>
    <row r="33" spans="1:18" s="8" customFormat="1" ht="45" x14ac:dyDescent="0.35">
      <c r="A33" s="7" t="s">
        <v>22</v>
      </c>
      <c r="B33" s="41" t="s">
        <v>40</v>
      </c>
      <c r="C33" s="11" t="s">
        <v>27</v>
      </c>
      <c r="D33" s="192">
        <f>D35</f>
        <v>10</v>
      </c>
      <c r="E33" s="193">
        <f>E34+E35</f>
        <v>8.52</v>
      </c>
      <c r="F33" s="193">
        <f t="shared" ref="F33:O33" si="23">F34+F35</f>
        <v>4.0999999999999996</v>
      </c>
      <c r="G33" s="193">
        <f t="shared" si="23"/>
        <v>0</v>
      </c>
      <c r="H33" s="194">
        <f t="shared" si="23"/>
        <v>0</v>
      </c>
      <c r="I33" s="194">
        <f t="shared" ref="I33" si="24">I34+I35</f>
        <v>0</v>
      </c>
      <c r="J33" s="224">
        <f t="shared" si="23"/>
        <v>31.31</v>
      </c>
      <c r="K33" s="200">
        <f t="shared" si="23"/>
        <v>0</v>
      </c>
      <c r="L33" s="200">
        <f t="shared" si="23"/>
        <v>0</v>
      </c>
      <c r="M33" s="200">
        <f t="shared" si="23"/>
        <v>0</v>
      </c>
      <c r="N33" s="200">
        <f t="shared" si="23"/>
        <v>0</v>
      </c>
      <c r="O33" s="200">
        <f t="shared" si="23"/>
        <v>0</v>
      </c>
      <c r="P33" s="195">
        <f t="shared" si="15"/>
        <v>53.929999999999993</v>
      </c>
      <c r="R33" s="34"/>
    </row>
    <row r="34" spans="1:18" s="8" customFormat="1" ht="48" hidden="1" customHeight="1" x14ac:dyDescent="0.3">
      <c r="A34" s="3" t="s">
        <v>26</v>
      </c>
      <c r="B34" s="15" t="s">
        <v>23</v>
      </c>
      <c r="C34" s="16" t="s">
        <v>27</v>
      </c>
      <c r="D34" s="203">
        <v>0</v>
      </c>
      <c r="E34" s="204">
        <v>0</v>
      </c>
      <c r="F34" s="204">
        <v>0</v>
      </c>
      <c r="G34" s="204">
        <v>0</v>
      </c>
      <c r="H34" s="205">
        <v>0</v>
      </c>
      <c r="I34" s="205"/>
      <c r="J34" s="226"/>
      <c r="K34" s="206"/>
      <c r="L34" s="206"/>
      <c r="M34" s="206"/>
      <c r="N34" s="206"/>
      <c r="O34" s="206"/>
      <c r="P34" s="195">
        <f t="shared" si="15"/>
        <v>0</v>
      </c>
      <c r="R34" s="34"/>
    </row>
    <row r="35" spans="1:18" s="8" customFormat="1" ht="48" customHeight="1" x14ac:dyDescent="0.3">
      <c r="A35" s="3" t="s">
        <v>26</v>
      </c>
      <c r="B35" s="15" t="s">
        <v>25</v>
      </c>
      <c r="C35" s="16" t="s">
        <v>27</v>
      </c>
      <c r="D35" s="196">
        <v>10</v>
      </c>
      <c r="E35" s="197">
        <v>8.52</v>
      </c>
      <c r="F35" s="197">
        <v>4.0999999999999996</v>
      </c>
      <c r="G35" s="197">
        <v>0</v>
      </c>
      <c r="H35" s="198">
        <v>0</v>
      </c>
      <c r="I35" s="198">
        <v>0</v>
      </c>
      <c r="J35" s="225">
        <v>31.31</v>
      </c>
      <c r="K35" s="199">
        <v>0</v>
      </c>
      <c r="L35" s="199">
        <v>0</v>
      </c>
      <c r="M35" s="199">
        <v>0</v>
      </c>
      <c r="N35" s="199">
        <v>0</v>
      </c>
      <c r="O35" s="199">
        <v>0</v>
      </c>
      <c r="P35" s="195">
        <f t="shared" si="15"/>
        <v>53.929999999999993</v>
      </c>
      <c r="R35" s="34"/>
    </row>
    <row r="36" spans="1:18" s="8" customFormat="1" ht="31.5" x14ac:dyDescent="0.35">
      <c r="A36" s="7" t="s">
        <v>22</v>
      </c>
      <c r="B36" s="12" t="s">
        <v>9</v>
      </c>
      <c r="C36" s="16" t="s">
        <v>27</v>
      </c>
      <c r="D36" s="192">
        <f>D37</f>
        <v>605.6</v>
      </c>
      <c r="E36" s="193">
        <f>E37</f>
        <v>588.9</v>
      </c>
      <c r="F36" s="193">
        <f t="shared" ref="F36:O36" si="25">F37</f>
        <v>786.8</v>
      </c>
      <c r="G36" s="193">
        <f t="shared" si="25"/>
        <v>705.7</v>
      </c>
      <c r="H36" s="194">
        <f t="shared" si="25"/>
        <v>859.85311999999999</v>
      </c>
      <c r="I36" s="194">
        <f t="shared" si="25"/>
        <v>853.52711999999997</v>
      </c>
      <c r="J36" s="224">
        <f t="shared" si="25"/>
        <v>853.52711999999997</v>
      </c>
      <c r="K36" s="192">
        <f t="shared" si="25"/>
        <v>853.82399999999996</v>
      </c>
      <c r="L36" s="192">
        <f t="shared" si="25"/>
        <v>853.82399999999996</v>
      </c>
      <c r="M36" s="192">
        <f t="shared" si="25"/>
        <v>853.82399999999996</v>
      </c>
      <c r="N36" s="192">
        <f t="shared" si="25"/>
        <v>853.82399999999996</v>
      </c>
      <c r="O36" s="192">
        <f t="shared" si="25"/>
        <v>853.82399999999996</v>
      </c>
      <c r="P36" s="195">
        <f t="shared" si="15"/>
        <v>9523.0273599999982</v>
      </c>
      <c r="R36" s="34"/>
    </row>
    <row r="37" spans="1:18" s="8" customFormat="1" ht="45.75" x14ac:dyDescent="0.3">
      <c r="A37" s="3" t="s">
        <v>26</v>
      </c>
      <c r="B37" s="1" t="s">
        <v>24</v>
      </c>
      <c r="C37" s="16" t="s">
        <v>27</v>
      </c>
      <c r="D37" s="196">
        <v>605.6</v>
      </c>
      <c r="E37" s="197">
        <v>588.9</v>
      </c>
      <c r="F37" s="197">
        <v>786.8</v>
      </c>
      <c r="G37" s="197">
        <v>705.7</v>
      </c>
      <c r="H37" s="198">
        <v>859.85311999999999</v>
      </c>
      <c r="I37" s="198">
        <v>853.52711999999997</v>
      </c>
      <c r="J37" s="225">
        <v>853.52711999999997</v>
      </c>
      <c r="K37" s="199">
        <v>853.82399999999996</v>
      </c>
      <c r="L37" s="199">
        <v>853.82399999999996</v>
      </c>
      <c r="M37" s="199">
        <v>853.82399999999996</v>
      </c>
      <c r="N37" s="199">
        <v>853.82399999999996</v>
      </c>
      <c r="O37" s="199">
        <v>853.82399999999996</v>
      </c>
      <c r="P37" s="195">
        <f t="shared" si="15"/>
        <v>9523.0273599999982</v>
      </c>
      <c r="R37" s="34"/>
    </row>
    <row r="38" spans="1:18" s="8" customFormat="1" ht="30" hidden="1" customHeight="1" x14ac:dyDescent="0.35">
      <c r="A38" s="7" t="s">
        <v>22</v>
      </c>
      <c r="B38" s="21" t="s">
        <v>12</v>
      </c>
      <c r="C38" s="16" t="s">
        <v>27</v>
      </c>
      <c r="D38" s="192">
        <f>D39</f>
        <v>0</v>
      </c>
      <c r="E38" s="193">
        <f t="shared" ref="E38:H38" si="26">E39</f>
        <v>0</v>
      </c>
      <c r="F38" s="193">
        <f t="shared" si="26"/>
        <v>0</v>
      </c>
      <c r="G38" s="193">
        <f t="shared" si="26"/>
        <v>0</v>
      </c>
      <c r="H38" s="194">
        <f t="shared" si="26"/>
        <v>0</v>
      </c>
      <c r="I38" s="194"/>
      <c r="J38" s="224"/>
      <c r="K38" s="200"/>
      <c r="L38" s="200"/>
      <c r="M38" s="200"/>
      <c r="N38" s="200"/>
      <c r="O38" s="200"/>
      <c r="P38" s="195">
        <f t="shared" si="15"/>
        <v>0</v>
      </c>
      <c r="R38" s="34"/>
    </row>
    <row r="39" spans="1:18" s="8" customFormat="1" ht="30" hidden="1" customHeight="1" x14ac:dyDescent="0.3">
      <c r="A39" s="3" t="s">
        <v>26</v>
      </c>
      <c r="B39" s="15" t="s">
        <v>25</v>
      </c>
      <c r="C39" s="16" t="s">
        <v>27</v>
      </c>
      <c r="D39" s="203">
        <v>0</v>
      </c>
      <c r="E39" s="204">
        <v>0</v>
      </c>
      <c r="F39" s="204">
        <v>0</v>
      </c>
      <c r="G39" s="204">
        <v>0</v>
      </c>
      <c r="H39" s="205">
        <v>0</v>
      </c>
      <c r="I39" s="205"/>
      <c r="J39" s="226"/>
      <c r="K39" s="206"/>
      <c r="L39" s="206"/>
      <c r="M39" s="206"/>
      <c r="N39" s="206"/>
      <c r="O39" s="206"/>
      <c r="P39" s="195">
        <f t="shared" si="15"/>
        <v>0</v>
      </c>
      <c r="R39" s="34"/>
    </row>
    <row r="40" spans="1:18" s="8" customFormat="1" ht="46.5" x14ac:dyDescent="0.35">
      <c r="A40" s="7" t="s">
        <v>22</v>
      </c>
      <c r="B40" s="12" t="s">
        <v>8</v>
      </c>
      <c r="C40" s="16" t="s">
        <v>27</v>
      </c>
      <c r="D40" s="192">
        <f>D41</f>
        <v>0.7</v>
      </c>
      <c r="E40" s="193">
        <f t="shared" ref="E40:Q40" si="27">E41</f>
        <v>1.1000000000000001</v>
      </c>
      <c r="F40" s="193">
        <f t="shared" si="27"/>
        <v>3.7</v>
      </c>
      <c r="G40" s="193">
        <f t="shared" si="27"/>
        <v>2.2999999999999998</v>
      </c>
      <c r="H40" s="194">
        <f>H41</f>
        <v>1.8</v>
      </c>
      <c r="I40" s="194">
        <f>I41</f>
        <v>0.2</v>
      </c>
      <c r="J40" s="224">
        <f>J41</f>
        <v>6.7</v>
      </c>
      <c r="K40" s="200">
        <f t="shared" ref="K40:O40" si="28">K41</f>
        <v>6.7</v>
      </c>
      <c r="L40" s="200">
        <f t="shared" si="28"/>
        <v>6.7</v>
      </c>
      <c r="M40" s="200">
        <f t="shared" si="28"/>
        <v>6.7</v>
      </c>
      <c r="N40" s="200">
        <f t="shared" si="28"/>
        <v>6.7</v>
      </c>
      <c r="O40" s="200">
        <f t="shared" si="28"/>
        <v>6.7</v>
      </c>
      <c r="P40" s="195">
        <f t="shared" si="15"/>
        <v>50.000000000000007</v>
      </c>
      <c r="Q40" s="14">
        <f t="shared" si="27"/>
        <v>0</v>
      </c>
      <c r="R40" s="34"/>
    </row>
    <row r="41" spans="1:18" s="8" customFormat="1" ht="30.75" x14ac:dyDescent="0.3">
      <c r="A41" s="3" t="s">
        <v>26</v>
      </c>
      <c r="B41" s="15" t="s">
        <v>25</v>
      </c>
      <c r="C41" s="16" t="s">
        <v>27</v>
      </c>
      <c r="D41" s="196">
        <v>0.7</v>
      </c>
      <c r="E41" s="197">
        <v>1.1000000000000001</v>
      </c>
      <c r="F41" s="197">
        <v>3.7</v>
      </c>
      <c r="G41" s="197">
        <v>2.2999999999999998</v>
      </c>
      <c r="H41" s="198">
        <v>1.8</v>
      </c>
      <c r="I41" s="198">
        <v>0.2</v>
      </c>
      <c r="J41" s="225">
        <v>6.7</v>
      </c>
      <c r="K41" s="199">
        <v>6.7</v>
      </c>
      <c r="L41" s="199">
        <v>6.7</v>
      </c>
      <c r="M41" s="199">
        <v>6.7</v>
      </c>
      <c r="N41" s="199">
        <v>6.7</v>
      </c>
      <c r="O41" s="199">
        <v>6.7</v>
      </c>
      <c r="P41" s="195">
        <f t="shared" si="15"/>
        <v>50.000000000000007</v>
      </c>
      <c r="R41" s="34"/>
    </row>
    <row r="42" spans="1:18" s="8" customFormat="1" ht="46.5" x14ac:dyDescent="0.35">
      <c r="A42" s="7" t="s">
        <v>22</v>
      </c>
      <c r="B42" s="12" t="s">
        <v>10</v>
      </c>
      <c r="C42" s="16" t="s">
        <v>27</v>
      </c>
      <c r="D42" s="192">
        <f>D43+D44</f>
        <v>241</v>
      </c>
      <c r="E42" s="193">
        <f t="shared" ref="E42:O42" si="29">E43+E44</f>
        <v>262.7</v>
      </c>
      <c r="F42" s="193">
        <f t="shared" si="29"/>
        <v>272</v>
      </c>
      <c r="G42" s="193">
        <f t="shared" si="29"/>
        <v>359</v>
      </c>
      <c r="H42" s="194">
        <f t="shared" si="29"/>
        <v>399.80110000000002</v>
      </c>
      <c r="I42" s="194">
        <f t="shared" ref="I42" si="30">I43+I44</f>
        <v>471.99364000000003</v>
      </c>
      <c r="J42" s="224">
        <f t="shared" si="29"/>
        <v>462.06</v>
      </c>
      <c r="K42" s="200">
        <f t="shared" si="29"/>
        <v>503.78</v>
      </c>
      <c r="L42" s="200">
        <f t="shared" si="29"/>
        <v>521.73</v>
      </c>
      <c r="M42" s="200">
        <f t="shared" si="29"/>
        <v>521.73</v>
      </c>
      <c r="N42" s="200">
        <f t="shared" si="29"/>
        <v>521.73</v>
      </c>
      <c r="O42" s="200">
        <f t="shared" si="29"/>
        <v>521.73</v>
      </c>
      <c r="P42" s="195">
        <f t="shared" si="15"/>
        <v>5059.2547400000003</v>
      </c>
      <c r="R42" s="34"/>
    </row>
    <row r="43" spans="1:18" s="8" customFormat="1" ht="45.75" x14ac:dyDescent="0.3">
      <c r="A43" s="3" t="s">
        <v>26</v>
      </c>
      <c r="B43" s="15" t="s">
        <v>23</v>
      </c>
      <c r="C43" s="16" t="s">
        <v>27</v>
      </c>
      <c r="D43" s="196">
        <v>241</v>
      </c>
      <c r="E43" s="197">
        <v>262.7</v>
      </c>
      <c r="F43" s="197">
        <v>272</v>
      </c>
      <c r="G43" s="197">
        <v>359</v>
      </c>
      <c r="H43" s="198">
        <v>399.80110000000002</v>
      </c>
      <c r="I43" s="198">
        <v>471.99364000000003</v>
      </c>
      <c r="J43" s="225">
        <v>462.06</v>
      </c>
      <c r="K43" s="199">
        <v>503.78</v>
      </c>
      <c r="L43" s="199">
        <v>521.73</v>
      </c>
      <c r="M43" s="199">
        <v>521.73</v>
      </c>
      <c r="N43" s="199">
        <v>521.73</v>
      </c>
      <c r="O43" s="199">
        <v>521.73</v>
      </c>
      <c r="P43" s="195">
        <f t="shared" si="15"/>
        <v>5059.2547400000003</v>
      </c>
      <c r="R43" s="34"/>
    </row>
    <row r="44" spans="1:18" s="8" customFormat="1" ht="30.75" x14ac:dyDescent="0.3">
      <c r="A44" s="3" t="s">
        <v>26</v>
      </c>
      <c r="B44" s="15" t="s">
        <v>25</v>
      </c>
      <c r="C44" s="16" t="s">
        <v>27</v>
      </c>
      <c r="D44" s="196">
        <v>0</v>
      </c>
      <c r="E44" s="197">
        <v>0</v>
      </c>
      <c r="F44" s="197">
        <v>0</v>
      </c>
      <c r="G44" s="197">
        <v>0</v>
      </c>
      <c r="H44" s="198">
        <v>0</v>
      </c>
      <c r="I44" s="198">
        <v>0</v>
      </c>
      <c r="J44" s="225">
        <v>0</v>
      </c>
      <c r="K44" s="199">
        <v>0</v>
      </c>
      <c r="L44" s="199">
        <v>0</v>
      </c>
      <c r="M44" s="199">
        <v>0</v>
      </c>
      <c r="N44" s="199">
        <v>0</v>
      </c>
      <c r="O44" s="199">
        <v>0</v>
      </c>
      <c r="P44" s="195">
        <f t="shared" si="15"/>
        <v>0</v>
      </c>
      <c r="R44" s="34"/>
    </row>
  </sheetData>
  <mergeCells count="10">
    <mergeCell ref="C7:C8"/>
    <mergeCell ref="D7:P7"/>
    <mergeCell ref="A7:A8"/>
    <mergeCell ref="B7:B8"/>
    <mergeCell ref="E1:P1"/>
    <mergeCell ref="B4:F4"/>
    <mergeCell ref="B5:F5"/>
    <mergeCell ref="B6:F6"/>
    <mergeCell ref="F2:P2"/>
    <mergeCell ref="F3:P3"/>
  </mergeCells>
  <pageMargins left="0.70866141732283472" right="0.70866141732283472" top="0.74803149606299213" bottom="0.74803149606299213" header="0.31496062992125984" footer="0.31496062992125984"/>
  <pageSetup paperSize="9" scale="45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A1:S209"/>
  <sheetViews>
    <sheetView tabSelected="1" workbookViewId="0">
      <selection activeCell="E1" sqref="E1:P1"/>
    </sheetView>
  </sheetViews>
  <sheetFormatPr defaultRowHeight="15" x14ac:dyDescent="0.25"/>
  <cols>
    <col min="1" max="1" width="14.5703125" style="31" customWidth="1"/>
    <col min="2" max="2" width="25.85546875" style="31" customWidth="1"/>
    <col min="3" max="3" width="20.42578125" style="31" customWidth="1"/>
    <col min="4" max="4" width="12.5703125" style="39" customWidth="1"/>
    <col min="5" max="5" width="11.42578125" style="44" customWidth="1"/>
    <col min="6" max="6" width="11.28515625" style="42" customWidth="1"/>
    <col min="7" max="7" width="12.42578125" style="39" customWidth="1"/>
    <col min="8" max="9" width="12.7109375" style="126" customWidth="1"/>
    <col min="10" max="15" width="12.7109375" style="169" customWidth="1"/>
    <col min="16" max="16" width="13.85546875" style="40" customWidth="1"/>
    <col min="17" max="17" width="0" hidden="1" customWidth="1"/>
    <col min="19" max="19" width="19.140625" customWidth="1"/>
  </cols>
  <sheetData>
    <row r="1" spans="1:19" x14ac:dyDescent="0.25">
      <c r="A1" s="1"/>
      <c r="B1" s="1"/>
      <c r="C1" s="1"/>
      <c r="D1" s="35"/>
      <c r="E1" s="249" t="s">
        <v>37</v>
      </c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</row>
    <row r="2" spans="1:19" x14ac:dyDescent="0.25">
      <c r="A2" s="1"/>
      <c r="B2" s="1"/>
      <c r="C2" s="1"/>
      <c r="D2" s="35"/>
      <c r="E2" s="43"/>
      <c r="F2" s="261" t="s">
        <v>38</v>
      </c>
      <c r="G2" s="261"/>
      <c r="H2" s="261"/>
      <c r="I2" s="261"/>
      <c r="J2" s="261"/>
      <c r="K2" s="261"/>
      <c r="L2" s="261"/>
      <c r="M2" s="261"/>
      <c r="N2" s="261"/>
      <c r="O2" s="261"/>
      <c r="P2" s="261"/>
    </row>
    <row r="3" spans="1:19" ht="33" customHeight="1" x14ac:dyDescent="0.25">
      <c r="A3" s="1"/>
      <c r="B3" s="1"/>
      <c r="C3" s="1"/>
      <c r="D3" s="35"/>
      <c r="E3" s="43"/>
      <c r="F3" s="262" t="s">
        <v>46</v>
      </c>
      <c r="G3" s="262"/>
      <c r="H3" s="262"/>
      <c r="I3" s="262"/>
      <c r="J3" s="262"/>
      <c r="K3" s="262"/>
      <c r="L3" s="262"/>
      <c r="M3" s="262"/>
      <c r="N3" s="262"/>
      <c r="O3" s="262"/>
      <c r="P3" s="262"/>
    </row>
    <row r="4" spans="1:19" ht="36.75" customHeight="1" x14ac:dyDescent="0.25">
      <c r="A4" s="5"/>
      <c r="B4" s="250" t="s">
        <v>32</v>
      </c>
      <c r="C4" s="250"/>
      <c r="D4" s="250"/>
      <c r="E4" s="250"/>
      <c r="F4" s="250"/>
      <c r="G4" s="36"/>
      <c r="H4" s="109"/>
      <c r="I4" s="109"/>
      <c r="J4" s="148"/>
      <c r="K4" s="148"/>
      <c r="L4" s="148"/>
      <c r="M4" s="148"/>
      <c r="N4" s="148"/>
      <c r="O4" s="148"/>
      <c r="P4" s="37"/>
    </row>
    <row r="5" spans="1:19" ht="15.75" customHeight="1" x14ac:dyDescent="0.25">
      <c r="A5" s="5"/>
      <c r="B5" s="263" t="s">
        <v>33</v>
      </c>
      <c r="C5" s="263"/>
      <c r="D5" s="263"/>
      <c r="E5" s="263"/>
      <c r="F5" s="263"/>
      <c r="G5" s="263"/>
      <c r="H5" s="109"/>
      <c r="I5" s="109"/>
      <c r="J5" s="148"/>
      <c r="K5" s="148"/>
      <c r="L5" s="148"/>
      <c r="M5" s="148"/>
      <c r="N5" s="148"/>
      <c r="O5" s="148"/>
      <c r="P5" s="37"/>
    </row>
    <row r="6" spans="1:19" ht="16.5" thickBot="1" x14ac:dyDescent="0.3">
      <c r="A6" s="5"/>
      <c r="B6" s="251" t="s">
        <v>31</v>
      </c>
      <c r="C6" s="251"/>
      <c r="D6" s="251"/>
      <c r="E6" s="251"/>
      <c r="F6" s="251"/>
      <c r="G6" s="38"/>
      <c r="H6" s="110"/>
      <c r="I6" s="110"/>
      <c r="J6" s="149"/>
      <c r="K6" s="149"/>
      <c r="L6" s="149"/>
      <c r="M6" s="149"/>
      <c r="N6" s="149"/>
      <c r="O6" s="149"/>
      <c r="P6" s="37"/>
    </row>
    <row r="7" spans="1:19" ht="21.75" customHeight="1" x14ac:dyDescent="0.25">
      <c r="A7" s="252" t="s">
        <v>18</v>
      </c>
      <c r="B7" s="254" t="s">
        <v>17</v>
      </c>
      <c r="C7" s="256" t="s">
        <v>0</v>
      </c>
      <c r="D7" s="258" t="s">
        <v>34</v>
      </c>
      <c r="E7" s="258"/>
      <c r="F7" s="258"/>
      <c r="G7" s="258"/>
      <c r="H7" s="258"/>
      <c r="I7" s="259"/>
      <c r="J7" s="259"/>
      <c r="K7" s="259"/>
      <c r="L7" s="259"/>
      <c r="M7" s="259"/>
      <c r="N7" s="259"/>
      <c r="O7" s="259"/>
      <c r="P7" s="260"/>
    </row>
    <row r="8" spans="1:19" ht="45" customHeight="1" thickBot="1" x14ac:dyDescent="0.3">
      <c r="A8" s="253"/>
      <c r="B8" s="255"/>
      <c r="C8" s="257"/>
      <c r="D8" s="88">
        <v>2019</v>
      </c>
      <c r="E8" s="89">
        <v>2020</v>
      </c>
      <c r="F8" s="89">
        <v>2021</v>
      </c>
      <c r="G8" s="89">
        <v>2022</v>
      </c>
      <c r="H8" s="134">
        <v>2023</v>
      </c>
      <c r="I8" s="211">
        <v>2024</v>
      </c>
      <c r="J8" s="171">
        <v>2025</v>
      </c>
      <c r="K8" s="172">
        <v>2026</v>
      </c>
      <c r="L8" s="172">
        <v>2027</v>
      </c>
      <c r="M8" s="172">
        <v>2028</v>
      </c>
      <c r="N8" s="172">
        <v>2029</v>
      </c>
      <c r="O8" s="172">
        <v>2030</v>
      </c>
      <c r="P8" s="90" t="s">
        <v>29</v>
      </c>
    </row>
    <row r="9" spans="1:19" ht="15.75" x14ac:dyDescent="0.25">
      <c r="A9" s="247" t="s">
        <v>21</v>
      </c>
      <c r="B9" s="248" t="s">
        <v>41</v>
      </c>
      <c r="C9" s="84" t="s">
        <v>16</v>
      </c>
      <c r="D9" s="85">
        <f>D10+D11+D12+D13</f>
        <v>5395.0367699999988</v>
      </c>
      <c r="E9" s="86">
        <f>E10+E11+E12+E13</f>
        <v>5676.1279999999997</v>
      </c>
      <c r="F9" s="87">
        <f t="shared" ref="F9:O9" si="0">F10+F11+F12+F13</f>
        <v>6469.3</v>
      </c>
      <c r="G9" s="87">
        <f t="shared" si="0"/>
        <v>7699.7</v>
      </c>
      <c r="H9" s="111">
        <f>H10+H11+H12+H13</f>
        <v>8455.4967900000011</v>
      </c>
      <c r="I9" s="111">
        <f>I10+I11+I12+I13</f>
        <v>8640.9850600000009</v>
      </c>
      <c r="J9" s="131">
        <f>J10+J11+J12+J13</f>
        <v>10906.756810000001</v>
      </c>
      <c r="K9" s="150">
        <f t="shared" si="0"/>
        <v>9125.2939999999999</v>
      </c>
      <c r="L9" s="150">
        <f t="shared" si="0"/>
        <v>9581.7440000000006</v>
      </c>
      <c r="M9" s="150">
        <f t="shared" si="0"/>
        <v>9581.7440000000006</v>
      </c>
      <c r="N9" s="150">
        <f t="shared" si="0"/>
        <v>9581.7440000000006</v>
      </c>
      <c r="O9" s="150">
        <f t="shared" si="0"/>
        <v>9581.7440000000006</v>
      </c>
      <c r="P9" s="60">
        <f t="shared" ref="P9:P40" si="1">SUM(D9:O9)</f>
        <v>100695.67343000002</v>
      </c>
      <c r="Q9" s="24">
        <f>SUM(D9:P9)</f>
        <v>201391.34686000005</v>
      </c>
      <c r="S9" s="45"/>
    </row>
    <row r="10" spans="1:19" ht="31.5" x14ac:dyDescent="0.25">
      <c r="A10" s="247"/>
      <c r="B10" s="248"/>
      <c r="C10" s="10" t="s">
        <v>15</v>
      </c>
      <c r="D10" s="54">
        <f>D113+D118</f>
        <v>241</v>
      </c>
      <c r="E10" s="57">
        <f>E113+E118</f>
        <v>262.7</v>
      </c>
      <c r="F10" s="50">
        <f t="shared" ref="F10:O10" si="2">F113+F118</f>
        <v>272</v>
      </c>
      <c r="G10" s="50">
        <f t="shared" si="2"/>
        <v>317.5</v>
      </c>
      <c r="H10" s="112">
        <f>H113+H118+H16+H27</f>
        <v>433.83380000000005</v>
      </c>
      <c r="I10" s="112">
        <f>I113+I118+I16+I27</f>
        <v>491.92346000000003</v>
      </c>
      <c r="J10" s="130">
        <f t="shared" si="2"/>
        <v>461.06</v>
      </c>
      <c r="K10" s="151">
        <f t="shared" si="2"/>
        <v>503.78</v>
      </c>
      <c r="L10" s="151">
        <f t="shared" si="2"/>
        <v>521.73</v>
      </c>
      <c r="M10" s="151">
        <f t="shared" si="2"/>
        <v>521.73</v>
      </c>
      <c r="N10" s="151">
        <f t="shared" si="2"/>
        <v>521.73</v>
      </c>
      <c r="O10" s="151">
        <f t="shared" si="2"/>
        <v>521.73</v>
      </c>
      <c r="P10" s="60">
        <f t="shared" si="1"/>
        <v>5070.7172599999994</v>
      </c>
      <c r="S10" s="45"/>
    </row>
    <row r="11" spans="1:19" ht="15.75" x14ac:dyDescent="0.25">
      <c r="A11" s="247"/>
      <c r="B11" s="248"/>
      <c r="C11" s="10" t="s">
        <v>14</v>
      </c>
      <c r="D11" s="54">
        <f>D106</f>
        <v>0.7</v>
      </c>
      <c r="E11" s="57">
        <f>E96+E108</f>
        <v>9.52</v>
      </c>
      <c r="F11" s="57">
        <f>F96+F108</f>
        <v>7.7</v>
      </c>
      <c r="G11" s="57">
        <f t="shared" ref="G11:O11" si="3">G96+G108</f>
        <v>2.2999999999999998</v>
      </c>
      <c r="H11" s="112">
        <f t="shared" si="3"/>
        <v>1.8</v>
      </c>
      <c r="I11" s="112">
        <f t="shared" ref="I11" si="4">I96+I108</f>
        <v>0.2</v>
      </c>
      <c r="J11" s="130">
        <f>J96+J108</f>
        <v>37.69</v>
      </c>
      <c r="K11" s="152">
        <f t="shared" si="3"/>
        <v>6.7</v>
      </c>
      <c r="L11" s="152">
        <f t="shared" si="3"/>
        <v>6.7</v>
      </c>
      <c r="M11" s="152">
        <f t="shared" si="3"/>
        <v>6.7</v>
      </c>
      <c r="N11" s="152">
        <f t="shared" si="3"/>
        <v>6.7</v>
      </c>
      <c r="O11" s="152">
        <f t="shared" si="3"/>
        <v>6.7</v>
      </c>
      <c r="P11" s="60">
        <f t="shared" si="1"/>
        <v>93.410000000000011</v>
      </c>
      <c r="S11" s="45"/>
    </row>
    <row r="12" spans="1:19" ht="15.75" x14ac:dyDescent="0.25">
      <c r="A12" s="247"/>
      <c r="B12" s="248"/>
      <c r="C12" s="10" t="s">
        <v>13</v>
      </c>
      <c r="D12" s="54">
        <f>D18+D29+D34+D45+D50+D55+D61+D66+D85+D103+D115+D120+D97</f>
        <v>5153.336769999999</v>
      </c>
      <c r="E12" s="57">
        <f>E18+E29+E34+E45+E50+E55+E61+E66+E85+E97+E103+E109+E115+E120+E77</f>
        <v>5403.9079999999994</v>
      </c>
      <c r="F12" s="50">
        <f>F18+F29+F34+F45+F50+F55+F61+F66+F85+F103+F115+F79+F91+F97+F23</f>
        <v>6189.6</v>
      </c>
      <c r="G12" s="50">
        <f>G18+G29+G34+G45+G50+G55+G61+G66+G85+G103+G115+G79+G91+G23</f>
        <v>7379.9</v>
      </c>
      <c r="H12" s="112">
        <f>H18+H29+H34+H45+H50+H55+H61+H66+H85+H103+H115+H79+H36</f>
        <v>8019.8629900000014</v>
      </c>
      <c r="I12" s="112">
        <f>I18+I29+I23+I34+I45+I50+I55+I61+I66+I85+I103+I115+I79+I36</f>
        <v>8148.8616000000002</v>
      </c>
      <c r="J12" s="130">
        <f>J18+J29+J23+J34+J45+J50+J55+J61+J66+J85+J97+J103+J115+J79+J36</f>
        <v>10408.006810000001</v>
      </c>
      <c r="K12" s="112">
        <f t="shared" ref="K12:O12" si="5">K18+K29+K23+K34+K45+K50+K55+K61+K66+K85+K103+K115+K79+K36</f>
        <v>8614.8140000000003</v>
      </c>
      <c r="L12" s="112">
        <f t="shared" si="5"/>
        <v>9053.3140000000003</v>
      </c>
      <c r="M12" s="112">
        <f t="shared" si="5"/>
        <v>9053.3140000000003</v>
      </c>
      <c r="N12" s="112">
        <f t="shared" si="5"/>
        <v>9053.3140000000003</v>
      </c>
      <c r="O12" s="112">
        <f t="shared" si="5"/>
        <v>9053.3140000000003</v>
      </c>
      <c r="P12" s="60">
        <f>SUM(D12:O12)</f>
        <v>95531.546170000001</v>
      </c>
    </row>
    <row r="13" spans="1:19" ht="32.25" thickBot="1" x14ac:dyDescent="0.3">
      <c r="A13" s="247"/>
      <c r="B13" s="248"/>
      <c r="C13" s="91" t="s">
        <v>30</v>
      </c>
      <c r="D13" s="92">
        <v>0</v>
      </c>
      <c r="E13" s="93">
        <v>0</v>
      </c>
      <c r="F13" s="93">
        <v>0</v>
      </c>
      <c r="G13" s="93">
        <v>0</v>
      </c>
      <c r="H13" s="113">
        <v>0</v>
      </c>
      <c r="I13" s="113">
        <v>0</v>
      </c>
      <c r="J13" s="135">
        <v>0</v>
      </c>
      <c r="K13" s="153">
        <v>0</v>
      </c>
      <c r="L13" s="153">
        <v>0</v>
      </c>
      <c r="M13" s="153">
        <v>0</v>
      </c>
      <c r="N13" s="153">
        <v>0</v>
      </c>
      <c r="O13" s="153">
        <v>0</v>
      </c>
      <c r="P13" s="48">
        <f t="shared" si="1"/>
        <v>0</v>
      </c>
    </row>
    <row r="14" spans="1:19" ht="65.25" customHeight="1" thickBot="1" x14ac:dyDescent="0.3">
      <c r="A14" s="64" t="s">
        <v>22</v>
      </c>
      <c r="B14" s="65" t="s">
        <v>4</v>
      </c>
      <c r="C14" s="66"/>
      <c r="D14" s="67">
        <f>D15</f>
        <v>788.6</v>
      </c>
      <c r="E14" s="68">
        <f t="shared" ref="E14:O14" si="6">E15</f>
        <v>880.2</v>
      </c>
      <c r="F14" s="68">
        <f>F15+F20</f>
        <v>905.2</v>
      </c>
      <c r="G14" s="68">
        <f>G15+G20</f>
        <v>1067.9000000000001</v>
      </c>
      <c r="H14" s="132">
        <f>H15+H20</f>
        <v>1165.116</v>
      </c>
      <c r="I14" s="114">
        <f>I15+I20</f>
        <v>1300.1952099999999</v>
      </c>
      <c r="J14" s="133">
        <f t="shared" si="6"/>
        <v>1178</v>
      </c>
      <c r="K14" s="154">
        <f t="shared" si="6"/>
        <v>1178</v>
      </c>
      <c r="L14" s="154">
        <f t="shared" si="6"/>
        <v>1178</v>
      </c>
      <c r="M14" s="154">
        <f t="shared" si="6"/>
        <v>1178</v>
      </c>
      <c r="N14" s="154">
        <f t="shared" si="6"/>
        <v>1178</v>
      </c>
      <c r="O14" s="154">
        <f t="shared" si="6"/>
        <v>1178</v>
      </c>
      <c r="P14" s="69">
        <f t="shared" si="1"/>
        <v>13175.211209999999</v>
      </c>
      <c r="R14" s="147"/>
    </row>
    <row r="15" spans="1:19" ht="15.75" x14ac:dyDescent="0.25">
      <c r="A15" s="236" t="s">
        <v>26</v>
      </c>
      <c r="B15" s="239" t="s">
        <v>23</v>
      </c>
      <c r="C15" s="61" t="s">
        <v>16</v>
      </c>
      <c r="D15" s="62">
        <f>D18</f>
        <v>788.6</v>
      </c>
      <c r="E15" s="63">
        <f t="shared" ref="E15:G15" si="7">E18</f>
        <v>880.2</v>
      </c>
      <c r="F15" s="63">
        <f t="shared" si="7"/>
        <v>893.2</v>
      </c>
      <c r="G15" s="63">
        <f t="shared" si="7"/>
        <v>1065.4000000000001</v>
      </c>
      <c r="H15" s="115">
        <f>H18+H16</f>
        <v>1165.116</v>
      </c>
      <c r="I15" s="115">
        <f>I18+I16</f>
        <v>1298.3952099999999</v>
      </c>
      <c r="J15" s="128">
        <f t="shared" ref="J15:O15" si="8">J18+J16</f>
        <v>1178</v>
      </c>
      <c r="K15" s="115">
        <f t="shared" si="8"/>
        <v>1178</v>
      </c>
      <c r="L15" s="115">
        <f t="shared" si="8"/>
        <v>1178</v>
      </c>
      <c r="M15" s="115">
        <f t="shared" si="8"/>
        <v>1178</v>
      </c>
      <c r="N15" s="115">
        <f t="shared" si="8"/>
        <v>1178</v>
      </c>
      <c r="O15" s="115">
        <f t="shared" si="8"/>
        <v>1178</v>
      </c>
      <c r="P15" s="60">
        <f>SUM(D15:O15)</f>
        <v>13158.911209999998</v>
      </c>
      <c r="R15" s="147"/>
    </row>
    <row r="16" spans="1:19" ht="31.5" x14ac:dyDescent="0.25">
      <c r="A16" s="236"/>
      <c r="B16" s="239"/>
      <c r="C16" s="22" t="s">
        <v>15</v>
      </c>
      <c r="D16" s="96">
        <v>0</v>
      </c>
      <c r="E16" s="97">
        <v>0</v>
      </c>
      <c r="F16" s="97">
        <v>0</v>
      </c>
      <c r="G16" s="97">
        <v>0</v>
      </c>
      <c r="H16" s="116">
        <v>29.946000000000002</v>
      </c>
      <c r="I16" s="212">
        <v>20.795210000000001</v>
      </c>
      <c r="J16" s="129">
        <v>0</v>
      </c>
      <c r="K16" s="156">
        <v>0</v>
      </c>
      <c r="L16" s="156">
        <v>0</v>
      </c>
      <c r="M16" s="156">
        <v>0</v>
      </c>
      <c r="N16" s="156">
        <v>0</v>
      </c>
      <c r="O16" s="156">
        <v>0</v>
      </c>
      <c r="P16" s="60">
        <f t="shared" si="1"/>
        <v>50.741210000000002</v>
      </c>
      <c r="R16" s="147"/>
    </row>
    <row r="17" spans="1:18" ht="15.75" x14ac:dyDescent="0.25">
      <c r="A17" s="236"/>
      <c r="B17" s="239"/>
      <c r="C17" s="22" t="s">
        <v>14</v>
      </c>
      <c r="D17" s="96">
        <v>0</v>
      </c>
      <c r="E17" s="97">
        <v>0</v>
      </c>
      <c r="F17" s="97">
        <v>0</v>
      </c>
      <c r="G17" s="97">
        <v>0</v>
      </c>
      <c r="H17" s="116">
        <v>0</v>
      </c>
      <c r="I17" s="212">
        <v>0</v>
      </c>
      <c r="J17" s="129">
        <v>0</v>
      </c>
      <c r="K17" s="156">
        <v>0</v>
      </c>
      <c r="L17" s="156">
        <v>0</v>
      </c>
      <c r="M17" s="156">
        <v>0</v>
      </c>
      <c r="N17" s="156">
        <v>0</v>
      </c>
      <c r="O17" s="156">
        <v>0</v>
      </c>
      <c r="P17" s="60">
        <f t="shared" si="1"/>
        <v>0</v>
      </c>
      <c r="R17" s="147"/>
    </row>
    <row r="18" spans="1:18" ht="15.75" x14ac:dyDescent="0.25">
      <c r="A18" s="236"/>
      <c r="B18" s="239"/>
      <c r="C18" s="22" t="s">
        <v>13</v>
      </c>
      <c r="D18" s="96">
        <v>788.6</v>
      </c>
      <c r="E18" s="97">
        <v>880.2</v>
      </c>
      <c r="F18" s="97">
        <v>893.2</v>
      </c>
      <c r="G18" s="97">
        <v>1065.4000000000001</v>
      </c>
      <c r="H18" s="116">
        <v>1135.17</v>
      </c>
      <c r="I18" s="212">
        <v>1277.5999999999999</v>
      </c>
      <c r="J18" s="129">
        <v>1178</v>
      </c>
      <c r="K18" s="156">
        <v>1178</v>
      </c>
      <c r="L18" s="156">
        <v>1178</v>
      </c>
      <c r="M18" s="156">
        <v>1178</v>
      </c>
      <c r="N18" s="156">
        <v>1178</v>
      </c>
      <c r="O18" s="156">
        <v>1178</v>
      </c>
      <c r="P18" s="60">
        <f t="shared" si="1"/>
        <v>13108.17</v>
      </c>
      <c r="R18" s="147"/>
    </row>
    <row r="19" spans="1:18" ht="32.25" thickBot="1" x14ac:dyDescent="0.3">
      <c r="A19" s="236"/>
      <c r="B19" s="239"/>
      <c r="C19" s="59" t="s">
        <v>30</v>
      </c>
      <c r="D19" s="98">
        <v>0</v>
      </c>
      <c r="E19" s="99">
        <v>0</v>
      </c>
      <c r="F19" s="99">
        <v>0</v>
      </c>
      <c r="G19" s="99">
        <v>0</v>
      </c>
      <c r="H19" s="117">
        <v>0</v>
      </c>
      <c r="I19" s="213">
        <v>0</v>
      </c>
      <c r="J19" s="136">
        <v>0</v>
      </c>
      <c r="K19" s="157">
        <v>0</v>
      </c>
      <c r="L19" s="157">
        <v>0</v>
      </c>
      <c r="M19" s="157">
        <v>0</v>
      </c>
      <c r="N19" s="157">
        <v>0</v>
      </c>
      <c r="O19" s="157">
        <v>0</v>
      </c>
      <c r="P19" s="48">
        <f t="shared" si="1"/>
        <v>0</v>
      </c>
      <c r="R19" s="147"/>
    </row>
    <row r="20" spans="1:18" ht="15.75" customHeight="1" x14ac:dyDescent="0.25">
      <c r="A20" s="235" t="s">
        <v>26</v>
      </c>
      <c r="B20" s="238" t="s">
        <v>25</v>
      </c>
      <c r="C20" s="25" t="s">
        <v>16</v>
      </c>
      <c r="D20" s="53">
        <f>D21+D22+D23+D24</f>
        <v>0</v>
      </c>
      <c r="E20" s="46">
        <f t="shared" ref="E20:O20" si="9">E21+E22+E23+E24</f>
        <v>0</v>
      </c>
      <c r="F20" s="46">
        <f t="shared" si="9"/>
        <v>12</v>
      </c>
      <c r="G20" s="46">
        <f t="shared" si="9"/>
        <v>2.5</v>
      </c>
      <c r="H20" s="118">
        <f t="shared" si="9"/>
        <v>0</v>
      </c>
      <c r="I20" s="118">
        <f t="shared" ref="I20" si="10">I21+I22+I23+I24</f>
        <v>1.8</v>
      </c>
      <c r="J20" s="137">
        <f t="shared" si="9"/>
        <v>2</v>
      </c>
      <c r="K20" s="158">
        <f t="shared" si="9"/>
        <v>2.2000000000000002</v>
      </c>
      <c r="L20" s="158">
        <f t="shared" si="9"/>
        <v>2.2000000000000002</v>
      </c>
      <c r="M20" s="158">
        <f t="shared" si="9"/>
        <v>2.2000000000000002</v>
      </c>
      <c r="N20" s="158">
        <f t="shared" si="9"/>
        <v>2.2000000000000002</v>
      </c>
      <c r="O20" s="158">
        <f t="shared" si="9"/>
        <v>2.2000000000000002</v>
      </c>
      <c r="P20" s="47">
        <f t="shared" si="1"/>
        <v>29.299999999999997</v>
      </c>
      <c r="R20" s="147"/>
    </row>
    <row r="21" spans="1:18" ht="31.5" x14ac:dyDescent="0.25">
      <c r="A21" s="236"/>
      <c r="B21" s="239"/>
      <c r="C21" s="22" t="s">
        <v>15</v>
      </c>
      <c r="D21" s="96">
        <v>0</v>
      </c>
      <c r="E21" s="97">
        <v>0</v>
      </c>
      <c r="F21" s="97">
        <v>0</v>
      </c>
      <c r="G21" s="97">
        <v>0</v>
      </c>
      <c r="H21" s="116">
        <v>0</v>
      </c>
      <c r="I21" s="212">
        <v>0</v>
      </c>
      <c r="J21" s="129">
        <v>0</v>
      </c>
      <c r="K21" s="156">
        <v>0</v>
      </c>
      <c r="L21" s="156">
        <v>0</v>
      </c>
      <c r="M21" s="156">
        <v>0</v>
      </c>
      <c r="N21" s="156">
        <v>0</v>
      </c>
      <c r="O21" s="156">
        <v>0</v>
      </c>
      <c r="P21" s="60">
        <f t="shared" si="1"/>
        <v>0</v>
      </c>
      <c r="R21" s="147"/>
    </row>
    <row r="22" spans="1:18" ht="15.75" x14ac:dyDescent="0.25">
      <c r="A22" s="236"/>
      <c r="B22" s="239"/>
      <c r="C22" s="22" t="s">
        <v>14</v>
      </c>
      <c r="D22" s="96">
        <v>0</v>
      </c>
      <c r="E22" s="97">
        <v>0</v>
      </c>
      <c r="F22" s="97">
        <v>0</v>
      </c>
      <c r="G22" s="97">
        <v>0</v>
      </c>
      <c r="H22" s="116">
        <v>0</v>
      </c>
      <c r="I22" s="212">
        <v>0</v>
      </c>
      <c r="J22" s="129">
        <v>0</v>
      </c>
      <c r="K22" s="156">
        <v>0</v>
      </c>
      <c r="L22" s="156">
        <v>0</v>
      </c>
      <c r="M22" s="156">
        <v>0</v>
      </c>
      <c r="N22" s="156">
        <v>0</v>
      </c>
      <c r="O22" s="156">
        <v>0</v>
      </c>
      <c r="P22" s="60">
        <f t="shared" si="1"/>
        <v>0</v>
      </c>
      <c r="R22" s="147"/>
    </row>
    <row r="23" spans="1:18" ht="15.75" x14ac:dyDescent="0.25">
      <c r="A23" s="236"/>
      <c r="B23" s="239"/>
      <c r="C23" s="22" t="s">
        <v>13</v>
      </c>
      <c r="D23" s="96">
        <v>0</v>
      </c>
      <c r="E23" s="97">
        <v>0</v>
      </c>
      <c r="F23" s="97">
        <v>12</v>
      </c>
      <c r="G23" s="97">
        <v>2.5</v>
      </c>
      <c r="H23" s="116">
        <v>0</v>
      </c>
      <c r="I23" s="212">
        <v>1.8</v>
      </c>
      <c r="J23" s="129">
        <v>2</v>
      </c>
      <c r="K23" s="156">
        <v>2.2000000000000002</v>
      </c>
      <c r="L23" s="156">
        <v>2.2000000000000002</v>
      </c>
      <c r="M23" s="156">
        <v>2.2000000000000002</v>
      </c>
      <c r="N23" s="156">
        <v>2.2000000000000002</v>
      </c>
      <c r="O23" s="156">
        <v>2.2000000000000002</v>
      </c>
      <c r="P23" s="60">
        <f t="shared" si="1"/>
        <v>29.299999999999997</v>
      </c>
      <c r="R23" s="147"/>
    </row>
    <row r="24" spans="1:18" ht="32.25" thickBot="1" x14ac:dyDescent="0.3">
      <c r="A24" s="237"/>
      <c r="B24" s="240"/>
      <c r="C24" s="26" t="s">
        <v>30</v>
      </c>
      <c r="D24" s="100">
        <v>0</v>
      </c>
      <c r="E24" s="101">
        <v>0</v>
      </c>
      <c r="F24" s="101">
        <v>0</v>
      </c>
      <c r="G24" s="101">
        <v>0</v>
      </c>
      <c r="H24" s="119">
        <v>0</v>
      </c>
      <c r="I24" s="214">
        <v>0</v>
      </c>
      <c r="J24" s="138">
        <v>0</v>
      </c>
      <c r="K24" s="159">
        <v>0</v>
      </c>
      <c r="L24" s="159">
        <v>0</v>
      </c>
      <c r="M24" s="159">
        <v>0</v>
      </c>
      <c r="N24" s="159">
        <v>0</v>
      </c>
      <c r="O24" s="159">
        <v>0</v>
      </c>
      <c r="P24" s="72">
        <f t="shared" si="1"/>
        <v>0</v>
      </c>
      <c r="R24" s="147"/>
    </row>
    <row r="25" spans="1:18" ht="22.5" customHeight="1" thickBot="1" x14ac:dyDescent="0.3">
      <c r="A25" s="64" t="s">
        <v>22</v>
      </c>
      <c r="B25" s="65" t="s">
        <v>1</v>
      </c>
      <c r="C25" s="71"/>
      <c r="D25" s="67">
        <f>D26+D31</f>
        <v>2528.1499999999996</v>
      </c>
      <c r="E25" s="68">
        <f t="shared" ref="E25:G25" si="11">E26+E31</f>
        <v>2865.1</v>
      </c>
      <c r="F25" s="68">
        <f t="shared" si="11"/>
        <v>3190.2</v>
      </c>
      <c r="G25" s="68">
        <f t="shared" si="11"/>
        <v>3274.1</v>
      </c>
      <c r="H25" s="114">
        <f>H26+H31+H36</f>
        <v>4074.5058400000003</v>
      </c>
      <c r="I25" s="114">
        <f>I26+I31+I36</f>
        <v>3884.0011799999997</v>
      </c>
      <c r="J25" s="133">
        <f>J26+J31+J36</f>
        <v>4226.09</v>
      </c>
      <c r="K25" s="154">
        <f t="shared" ref="K25:O25" si="12">K26+K31+K36</f>
        <v>4155.29</v>
      </c>
      <c r="L25" s="154">
        <f t="shared" si="12"/>
        <v>4155.29</v>
      </c>
      <c r="M25" s="154">
        <f t="shared" si="12"/>
        <v>4155.29</v>
      </c>
      <c r="N25" s="154">
        <f t="shared" si="12"/>
        <v>4155.29</v>
      </c>
      <c r="O25" s="154">
        <f t="shared" si="12"/>
        <v>4155.29</v>
      </c>
      <c r="P25" s="69">
        <f t="shared" si="1"/>
        <v>44818.597020000001</v>
      </c>
      <c r="R25" s="147"/>
    </row>
    <row r="26" spans="1:18" ht="15.75" x14ac:dyDescent="0.25">
      <c r="A26" s="241" t="s">
        <v>26</v>
      </c>
      <c r="B26" s="243" t="s">
        <v>23</v>
      </c>
      <c r="C26" s="61" t="s">
        <v>16</v>
      </c>
      <c r="D26" s="62">
        <f>D27+D28+D29+D30</f>
        <v>2220.4499999999998</v>
      </c>
      <c r="E26" s="63">
        <f t="shared" ref="E26:O26" si="13">E27+E28+E29+E30</f>
        <v>2533.4</v>
      </c>
      <c r="F26" s="63">
        <f t="shared" si="13"/>
        <v>2611.5</v>
      </c>
      <c r="G26" s="63">
        <f>G27+G28+G29+G30</f>
        <v>2499.6</v>
      </c>
      <c r="H26" s="115">
        <f>H27+H28+H29+H30</f>
        <v>3773.7528400000001</v>
      </c>
      <c r="I26" s="115">
        <f>I27+I28+I29+I30</f>
        <v>3533.2402399999996</v>
      </c>
      <c r="J26" s="128">
        <f t="shared" si="13"/>
        <v>3832.8</v>
      </c>
      <c r="K26" s="160">
        <f t="shared" si="13"/>
        <v>3832.8</v>
      </c>
      <c r="L26" s="160">
        <f t="shared" si="13"/>
        <v>3832.8</v>
      </c>
      <c r="M26" s="160">
        <f t="shared" si="13"/>
        <v>3832.8</v>
      </c>
      <c r="N26" s="160">
        <f t="shared" si="13"/>
        <v>3832.8</v>
      </c>
      <c r="O26" s="160">
        <f t="shared" si="13"/>
        <v>3832.8</v>
      </c>
      <c r="P26" s="60">
        <f t="shared" si="1"/>
        <v>40168.74308</v>
      </c>
      <c r="R26" s="147"/>
    </row>
    <row r="27" spans="1:18" ht="16.5" customHeight="1" x14ac:dyDescent="0.25">
      <c r="A27" s="242"/>
      <c r="B27" s="244"/>
      <c r="C27" s="108" t="s">
        <v>15</v>
      </c>
      <c r="D27" s="96">
        <v>0</v>
      </c>
      <c r="E27" s="97">
        <v>0</v>
      </c>
      <c r="F27" s="97">
        <v>0</v>
      </c>
      <c r="G27" s="97">
        <v>0</v>
      </c>
      <c r="H27" s="116">
        <v>33.287799999999997</v>
      </c>
      <c r="I27" s="116">
        <v>26.52825</v>
      </c>
      <c r="J27" s="139">
        <v>0</v>
      </c>
      <c r="K27" s="156">
        <v>0</v>
      </c>
      <c r="L27" s="156">
        <v>0</v>
      </c>
      <c r="M27" s="156">
        <v>0</v>
      </c>
      <c r="N27" s="156">
        <v>0</v>
      </c>
      <c r="O27" s="156">
        <v>0</v>
      </c>
      <c r="P27" s="60">
        <f t="shared" si="1"/>
        <v>59.816049999999997</v>
      </c>
      <c r="R27" s="147"/>
    </row>
    <row r="28" spans="1:18" ht="15.75" x14ac:dyDescent="0.25">
      <c r="A28" s="242"/>
      <c r="B28" s="244"/>
      <c r="C28" s="22" t="s">
        <v>14</v>
      </c>
      <c r="D28" s="96">
        <v>0</v>
      </c>
      <c r="E28" s="97">
        <v>0</v>
      </c>
      <c r="F28" s="97">
        <v>0</v>
      </c>
      <c r="G28" s="97">
        <v>0</v>
      </c>
      <c r="H28" s="116">
        <v>0</v>
      </c>
      <c r="I28" s="116">
        <v>0</v>
      </c>
      <c r="J28" s="139">
        <v>0</v>
      </c>
      <c r="K28" s="156">
        <v>0</v>
      </c>
      <c r="L28" s="156">
        <v>0</v>
      </c>
      <c r="M28" s="156">
        <v>0</v>
      </c>
      <c r="N28" s="156">
        <v>0</v>
      </c>
      <c r="O28" s="156">
        <v>0</v>
      </c>
      <c r="P28" s="60">
        <f t="shared" si="1"/>
        <v>0</v>
      </c>
      <c r="R28" s="147"/>
    </row>
    <row r="29" spans="1:18" ht="15.75" x14ac:dyDescent="0.25">
      <c r="A29" s="242"/>
      <c r="B29" s="244"/>
      <c r="C29" s="22" t="s">
        <v>13</v>
      </c>
      <c r="D29" s="96">
        <v>2220.4499999999998</v>
      </c>
      <c r="E29" s="97">
        <v>2533.4</v>
      </c>
      <c r="F29" s="97">
        <v>2611.5</v>
      </c>
      <c r="G29" s="97">
        <v>2499.6</v>
      </c>
      <c r="H29" s="116">
        <v>3740.46504</v>
      </c>
      <c r="I29" s="116">
        <v>3506.7119899999998</v>
      </c>
      <c r="J29" s="139">
        <v>3832.8</v>
      </c>
      <c r="K29" s="161">
        <v>3832.8</v>
      </c>
      <c r="L29" s="161">
        <v>3832.8</v>
      </c>
      <c r="M29" s="161">
        <v>3832.8</v>
      </c>
      <c r="N29" s="161">
        <v>3832.8</v>
      </c>
      <c r="O29" s="161">
        <v>3832.8</v>
      </c>
      <c r="P29" s="60">
        <f>SUM(D29:O29)</f>
        <v>40108.927029999999</v>
      </c>
      <c r="R29" s="147"/>
    </row>
    <row r="30" spans="1:18" ht="31.5" x14ac:dyDescent="0.25">
      <c r="A30" s="242"/>
      <c r="B30" s="244"/>
      <c r="C30" s="22" t="s">
        <v>30</v>
      </c>
      <c r="D30" s="96">
        <v>0</v>
      </c>
      <c r="E30" s="97">
        <v>0</v>
      </c>
      <c r="F30" s="97">
        <v>0</v>
      </c>
      <c r="G30" s="97">
        <v>0</v>
      </c>
      <c r="H30" s="116">
        <v>0</v>
      </c>
      <c r="I30" s="116">
        <v>0</v>
      </c>
      <c r="J30" s="139">
        <v>0</v>
      </c>
      <c r="K30" s="156">
        <v>0</v>
      </c>
      <c r="L30" s="156">
        <v>0</v>
      </c>
      <c r="M30" s="156">
        <v>0</v>
      </c>
      <c r="N30" s="156">
        <v>0</v>
      </c>
      <c r="O30" s="156">
        <v>0</v>
      </c>
      <c r="P30" s="60">
        <f t="shared" si="1"/>
        <v>0</v>
      </c>
      <c r="R30" s="147"/>
    </row>
    <row r="31" spans="1:18" ht="15.75" x14ac:dyDescent="0.25">
      <c r="A31" s="236" t="s">
        <v>26</v>
      </c>
      <c r="B31" s="239" t="s">
        <v>25</v>
      </c>
      <c r="C31" s="61" t="s">
        <v>16</v>
      </c>
      <c r="D31" s="62">
        <f>D32+D33+D34+D35</f>
        <v>307.7</v>
      </c>
      <c r="E31" s="63">
        <f t="shared" ref="E31:O31" si="14">E32+E33+E34+E35</f>
        <v>331.7</v>
      </c>
      <c r="F31" s="63">
        <f t="shared" si="14"/>
        <v>578.70000000000005</v>
      </c>
      <c r="G31" s="63">
        <f t="shared" si="14"/>
        <v>774.5</v>
      </c>
      <c r="H31" s="115">
        <f t="shared" si="14"/>
        <v>300.45299999999997</v>
      </c>
      <c r="I31" s="115">
        <f t="shared" ref="I31" si="15">I32+I33+I34+I35</f>
        <v>349.42093999999997</v>
      </c>
      <c r="J31" s="128">
        <f t="shared" si="14"/>
        <v>391.95</v>
      </c>
      <c r="K31" s="160">
        <f t="shared" si="14"/>
        <v>321.14999999999998</v>
      </c>
      <c r="L31" s="160">
        <f t="shared" si="14"/>
        <v>321.14999999999998</v>
      </c>
      <c r="M31" s="160">
        <f t="shared" si="14"/>
        <v>321.14999999999998</v>
      </c>
      <c r="N31" s="160">
        <f t="shared" si="14"/>
        <v>321.14999999999998</v>
      </c>
      <c r="O31" s="160">
        <f t="shared" si="14"/>
        <v>321.14999999999998</v>
      </c>
      <c r="P31" s="60">
        <f t="shared" si="1"/>
        <v>4640.1739399999997</v>
      </c>
      <c r="R31" s="147"/>
    </row>
    <row r="32" spans="1:18" ht="26.25" customHeight="1" x14ac:dyDescent="0.25">
      <c r="A32" s="236"/>
      <c r="B32" s="239"/>
      <c r="C32" s="22" t="s">
        <v>15</v>
      </c>
      <c r="D32" s="96">
        <v>0</v>
      </c>
      <c r="E32" s="97">
        <v>0</v>
      </c>
      <c r="F32" s="97">
        <v>0</v>
      </c>
      <c r="G32" s="97">
        <v>0</v>
      </c>
      <c r="H32" s="116">
        <v>0</v>
      </c>
      <c r="I32" s="212">
        <v>0</v>
      </c>
      <c r="J32" s="129">
        <v>0</v>
      </c>
      <c r="K32" s="156">
        <v>0</v>
      </c>
      <c r="L32" s="156">
        <v>0</v>
      </c>
      <c r="M32" s="156">
        <v>0</v>
      </c>
      <c r="N32" s="156">
        <v>0</v>
      </c>
      <c r="O32" s="156">
        <v>0</v>
      </c>
      <c r="P32" s="60">
        <f t="shared" si="1"/>
        <v>0</v>
      </c>
      <c r="R32" s="147"/>
    </row>
    <row r="33" spans="1:18" ht="15.75" x14ac:dyDescent="0.25">
      <c r="A33" s="236"/>
      <c r="B33" s="239"/>
      <c r="C33" s="22" t="s">
        <v>14</v>
      </c>
      <c r="D33" s="96">
        <v>0</v>
      </c>
      <c r="E33" s="97">
        <v>0</v>
      </c>
      <c r="F33" s="97">
        <v>0</v>
      </c>
      <c r="G33" s="97">
        <v>0</v>
      </c>
      <c r="H33" s="116">
        <v>0</v>
      </c>
      <c r="I33" s="212">
        <v>0</v>
      </c>
      <c r="J33" s="129">
        <v>0</v>
      </c>
      <c r="K33" s="156">
        <v>0</v>
      </c>
      <c r="L33" s="156">
        <v>0</v>
      </c>
      <c r="M33" s="156">
        <v>0</v>
      </c>
      <c r="N33" s="156">
        <v>0</v>
      </c>
      <c r="O33" s="156">
        <v>0</v>
      </c>
      <c r="P33" s="60">
        <f t="shared" si="1"/>
        <v>0</v>
      </c>
      <c r="R33" s="147"/>
    </row>
    <row r="34" spans="1:18" ht="15.75" x14ac:dyDescent="0.25">
      <c r="A34" s="236"/>
      <c r="B34" s="239"/>
      <c r="C34" s="22" t="s">
        <v>13</v>
      </c>
      <c r="D34" s="96">
        <v>307.7</v>
      </c>
      <c r="E34" s="97">
        <v>331.7</v>
      </c>
      <c r="F34" s="97">
        <v>578.70000000000005</v>
      </c>
      <c r="G34" s="97">
        <v>774.5</v>
      </c>
      <c r="H34" s="116">
        <v>300.45299999999997</v>
      </c>
      <c r="I34" s="212">
        <v>349.42093999999997</v>
      </c>
      <c r="J34" s="129">
        <v>391.95</v>
      </c>
      <c r="K34" s="155">
        <v>321.14999999999998</v>
      </c>
      <c r="L34" s="155">
        <v>321.14999999999998</v>
      </c>
      <c r="M34" s="155">
        <v>321.14999999999998</v>
      </c>
      <c r="N34" s="155">
        <v>321.14999999999998</v>
      </c>
      <c r="O34" s="155">
        <v>321.14999999999998</v>
      </c>
      <c r="P34" s="60">
        <f t="shared" si="1"/>
        <v>4640.1739399999997</v>
      </c>
      <c r="R34" s="147"/>
    </row>
    <row r="35" spans="1:18" ht="32.25" thickBot="1" x14ac:dyDescent="0.3">
      <c r="A35" s="236"/>
      <c r="B35" s="239"/>
      <c r="C35" s="59" t="s">
        <v>30</v>
      </c>
      <c r="D35" s="98">
        <v>0</v>
      </c>
      <c r="E35" s="99">
        <v>0</v>
      </c>
      <c r="F35" s="99">
        <v>0</v>
      </c>
      <c r="G35" s="99">
        <v>0</v>
      </c>
      <c r="H35" s="117">
        <v>0</v>
      </c>
      <c r="I35" s="213">
        <v>0</v>
      </c>
      <c r="J35" s="136">
        <v>0</v>
      </c>
      <c r="K35" s="157">
        <v>0</v>
      </c>
      <c r="L35" s="157">
        <v>0</v>
      </c>
      <c r="M35" s="157">
        <v>0</v>
      </c>
      <c r="N35" s="157">
        <v>0</v>
      </c>
      <c r="O35" s="157">
        <v>0</v>
      </c>
      <c r="P35" s="48">
        <f t="shared" si="1"/>
        <v>0</v>
      </c>
      <c r="R35" s="147"/>
    </row>
    <row r="36" spans="1:18" ht="15.75" x14ac:dyDescent="0.25">
      <c r="A36" s="235" t="s">
        <v>26</v>
      </c>
      <c r="B36" s="238" t="s">
        <v>44</v>
      </c>
      <c r="C36" s="27" t="s">
        <v>16</v>
      </c>
      <c r="D36" s="56">
        <f>D37+D38+D39+D40</f>
        <v>0</v>
      </c>
      <c r="E36" s="56">
        <f>E37+E38+E39+E40</f>
        <v>0</v>
      </c>
      <c r="F36" s="52">
        <f t="shared" ref="F36:O36" si="16">F37+F38+F39+F40</f>
        <v>0</v>
      </c>
      <c r="G36" s="52">
        <f t="shared" si="16"/>
        <v>0</v>
      </c>
      <c r="H36" s="120">
        <f t="shared" si="16"/>
        <v>0.3</v>
      </c>
      <c r="I36" s="120">
        <f t="shared" si="16"/>
        <v>1.34</v>
      </c>
      <c r="J36" s="140">
        <f t="shared" si="16"/>
        <v>1.34</v>
      </c>
      <c r="K36" s="162">
        <f t="shared" si="16"/>
        <v>1.34</v>
      </c>
      <c r="L36" s="162">
        <f t="shared" si="16"/>
        <v>1.34</v>
      </c>
      <c r="M36" s="162">
        <f t="shared" si="16"/>
        <v>1.34</v>
      </c>
      <c r="N36" s="162">
        <f t="shared" si="16"/>
        <v>1.34</v>
      </c>
      <c r="O36" s="162">
        <f t="shared" si="16"/>
        <v>1.34</v>
      </c>
      <c r="P36" s="47">
        <f t="shared" si="1"/>
        <v>9.68</v>
      </c>
      <c r="R36" s="147"/>
    </row>
    <row r="37" spans="1:18" ht="31.5" x14ac:dyDescent="0.25">
      <c r="A37" s="236"/>
      <c r="B37" s="239"/>
      <c r="C37" s="22" t="s">
        <v>15</v>
      </c>
      <c r="D37" s="96">
        <v>0</v>
      </c>
      <c r="E37" s="96">
        <v>0</v>
      </c>
      <c r="F37" s="97">
        <v>0</v>
      </c>
      <c r="G37" s="97">
        <v>0</v>
      </c>
      <c r="H37" s="116">
        <v>0</v>
      </c>
      <c r="I37" s="212">
        <v>0</v>
      </c>
      <c r="J37" s="129">
        <v>0</v>
      </c>
      <c r="K37" s="156">
        <v>0</v>
      </c>
      <c r="L37" s="156">
        <v>0</v>
      </c>
      <c r="M37" s="156">
        <v>0</v>
      </c>
      <c r="N37" s="156">
        <v>0</v>
      </c>
      <c r="O37" s="156">
        <v>0</v>
      </c>
      <c r="P37" s="60">
        <f t="shared" si="1"/>
        <v>0</v>
      </c>
      <c r="R37" s="147"/>
    </row>
    <row r="38" spans="1:18" ht="17.25" customHeight="1" x14ac:dyDescent="0.25">
      <c r="A38" s="236"/>
      <c r="B38" s="239"/>
      <c r="C38" s="22" t="s">
        <v>14</v>
      </c>
      <c r="D38" s="96">
        <v>0</v>
      </c>
      <c r="E38" s="96">
        <v>0</v>
      </c>
      <c r="F38" s="97">
        <v>0</v>
      </c>
      <c r="G38" s="97">
        <v>0</v>
      </c>
      <c r="H38" s="116">
        <v>0</v>
      </c>
      <c r="I38" s="212">
        <v>0</v>
      </c>
      <c r="J38" s="129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60">
        <f t="shared" si="1"/>
        <v>0</v>
      </c>
      <c r="R38" s="147"/>
    </row>
    <row r="39" spans="1:18" ht="15.75" x14ac:dyDescent="0.25">
      <c r="A39" s="236"/>
      <c r="B39" s="239"/>
      <c r="C39" s="22" t="s">
        <v>13</v>
      </c>
      <c r="D39" s="96">
        <v>0</v>
      </c>
      <c r="E39" s="96">
        <v>0</v>
      </c>
      <c r="F39" s="97">
        <v>0</v>
      </c>
      <c r="G39" s="97">
        <v>0</v>
      </c>
      <c r="H39" s="116">
        <v>0.3</v>
      </c>
      <c r="I39" s="212">
        <v>1.34</v>
      </c>
      <c r="J39" s="129">
        <v>1.34</v>
      </c>
      <c r="K39" s="156">
        <v>1.34</v>
      </c>
      <c r="L39" s="156">
        <v>1.34</v>
      </c>
      <c r="M39" s="156">
        <v>1.34</v>
      </c>
      <c r="N39" s="156">
        <v>1.34</v>
      </c>
      <c r="O39" s="156">
        <v>1.34</v>
      </c>
      <c r="P39" s="60">
        <f t="shared" si="1"/>
        <v>9.68</v>
      </c>
      <c r="R39" s="147"/>
    </row>
    <row r="40" spans="1:18" ht="102.75" customHeight="1" thickBot="1" x14ac:dyDescent="0.3">
      <c r="A40" s="237"/>
      <c r="B40" s="240"/>
      <c r="C40" s="26" t="s">
        <v>30</v>
      </c>
      <c r="D40" s="100">
        <v>0</v>
      </c>
      <c r="E40" s="100">
        <v>0</v>
      </c>
      <c r="F40" s="101">
        <v>0</v>
      </c>
      <c r="G40" s="101">
        <v>0</v>
      </c>
      <c r="H40" s="119">
        <v>0</v>
      </c>
      <c r="I40" s="214">
        <v>0</v>
      </c>
      <c r="J40" s="138">
        <v>0</v>
      </c>
      <c r="K40" s="159">
        <v>0</v>
      </c>
      <c r="L40" s="159">
        <v>0</v>
      </c>
      <c r="M40" s="159">
        <v>0</v>
      </c>
      <c r="N40" s="159">
        <v>0</v>
      </c>
      <c r="O40" s="159">
        <v>0</v>
      </c>
      <c r="P40" s="72">
        <f t="shared" si="1"/>
        <v>0</v>
      </c>
      <c r="R40" s="147"/>
    </row>
    <row r="41" spans="1:18" ht="105" customHeight="1" thickBot="1" x14ac:dyDescent="0.3">
      <c r="A41" s="64" t="s">
        <v>22</v>
      </c>
      <c r="B41" s="65" t="s">
        <v>5</v>
      </c>
      <c r="C41" s="71"/>
      <c r="D41" s="67">
        <f>D42+D47+D52</f>
        <v>742.9</v>
      </c>
      <c r="E41" s="68">
        <f t="shared" ref="E41:O41" si="17">E42+E47+E52</f>
        <v>728.6</v>
      </c>
      <c r="F41" s="68">
        <f t="shared" si="17"/>
        <v>881.8</v>
      </c>
      <c r="G41" s="68">
        <f t="shared" si="17"/>
        <v>940.2</v>
      </c>
      <c r="H41" s="114">
        <f t="shared" si="17"/>
        <v>1184.86373</v>
      </c>
      <c r="I41" s="114">
        <f t="shared" ref="I41" si="18">I42+I47+I52</f>
        <v>1312.56862</v>
      </c>
      <c r="J41" s="133">
        <f t="shared" si="17"/>
        <v>1302.6422500000001</v>
      </c>
      <c r="K41" s="154">
        <f t="shared" si="17"/>
        <v>1147</v>
      </c>
      <c r="L41" s="154">
        <f t="shared" si="17"/>
        <v>1147</v>
      </c>
      <c r="M41" s="154">
        <f t="shared" si="17"/>
        <v>1147</v>
      </c>
      <c r="N41" s="154">
        <f t="shared" si="17"/>
        <v>1147</v>
      </c>
      <c r="O41" s="154">
        <f t="shared" si="17"/>
        <v>1147</v>
      </c>
      <c r="P41" s="69">
        <f t="shared" ref="P41:P69" si="19">SUM(D41:O41)</f>
        <v>12828.5746</v>
      </c>
      <c r="R41" s="147"/>
    </row>
    <row r="42" spans="1:18" ht="15.75" x14ac:dyDescent="0.25">
      <c r="A42" s="236" t="s">
        <v>26</v>
      </c>
      <c r="B42" s="239" t="s">
        <v>23</v>
      </c>
      <c r="C42" s="61" t="s">
        <v>16</v>
      </c>
      <c r="D42" s="62">
        <f>D43+D44+D45+D46</f>
        <v>567.29999999999995</v>
      </c>
      <c r="E42" s="63">
        <f t="shared" ref="E42:G42" si="20">E43+E44+E45+E46</f>
        <v>611.4</v>
      </c>
      <c r="F42" s="63">
        <f t="shared" si="20"/>
        <v>670.8</v>
      </c>
      <c r="G42" s="63">
        <f t="shared" si="20"/>
        <v>766.7</v>
      </c>
      <c r="H42" s="115">
        <f>H43+H44+H45+H46</f>
        <v>944.7</v>
      </c>
      <c r="I42" s="115">
        <f>I43+I44+I45+I46</f>
        <v>1152.921</v>
      </c>
      <c r="J42" s="128">
        <f>J43+J44+J45+J46</f>
        <v>1110.47081</v>
      </c>
      <c r="K42" s="160">
        <f t="shared" ref="K42:O42" si="21">K43+K44+K45+K46</f>
        <v>957.5</v>
      </c>
      <c r="L42" s="160">
        <f t="shared" si="21"/>
        <v>957.5</v>
      </c>
      <c r="M42" s="160">
        <f t="shared" si="21"/>
        <v>957.5</v>
      </c>
      <c r="N42" s="160">
        <f t="shared" si="21"/>
        <v>957.5</v>
      </c>
      <c r="O42" s="160">
        <f t="shared" si="21"/>
        <v>957.5</v>
      </c>
      <c r="P42" s="60">
        <f t="shared" si="19"/>
        <v>10611.791809999999</v>
      </c>
      <c r="R42" s="147"/>
    </row>
    <row r="43" spans="1:18" ht="31.5" x14ac:dyDescent="0.25">
      <c r="A43" s="236"/>
      <c r="B43" s="239"/>
      <c r="C43" s="22" t="s">
        <v>15</v>
      </c>
      <c r="D43" s="96">
        <v>0</v>
      </c>
      <c r="E43" s="97">
        <v>0</v>
      </c>
      <c r="F43" s="97">
        <v>0</v>
      </c>
      <c r="G43" s="97">
        <v>0</v>
      </c>
      <c r="H43" s="116">
        <v>0</v>
      </c>
      <c r="I43" s="116">
        <v>0</v>
      </c>
      <c r="J43" s="139">
        <v>0</v>
      </c>
      <c r="K43" s="156">
        <v>0</v>
      </c>
      <c r="L43" s="156">
        <v>0</v>
      </c>
      <c r="M43" s="156">
        <v>0</v>
      </c>
      <c r="N43" s="156">
        <v>0</v>
      </c>
      <c r="O43" s="156">
        <v>0</v>
      </c>
      <c r="P43" s="60">
        <f t="shared" si="19"/>
        <v>0</v>
      </c>
      <c r="R43" s="147"/>
    </row>
    <row r="44" spans="1:18" ht="15.75" x14ac:dyDescent="0.25">
      <c r="A44" s="236"/>
      <c r="B44" s="239"/>
      <c r="C44" s="22" t="s">
        <v>14</v>
      </c>
      <c r="D44" s="96">
        <v>0</v>
      </c>
      <c r="E44" s="97">
        <v>0</v>
      </c>
      <c r="F44" s="97">
        <v>0</v>
      </c>
      <c r="G44" s="97">
        <v>0</v>
      </c>
      <c r="H44" s="116">
        <v>0</v>
      </c>
      <c r="I44" s="116">
        <v>0</v>
      </c>
      <c r="J44" s="139">
        <v>0</v>
      </c>
      <c r="K44" s="156">
        <v>0</v>
      </c>
      <c r="L44" s="156">
        <v>0</v>
      </c>
      <c r="M44" s="156">
        <v>0</v>
      </c>
      <c r="N44" s="156">
        <v>0</v>
      </c>
      <c r="O44" s="156">
        <v>0</v>
      </c>
      <c r="P44" s="60">
        <f t="shared" si="19"/>
        <v>0</v>
      </c>
      <c r="R44" s="147"/>
    </row>
    <row r="45" spans="1:18" ht="15.75" x14ac:dyDescent="0.25">
      <c r="A45" s="236"/>
      <c r="B45" s="239"/>
      <c r="C45" s="22" t="s">
        <v>13</v>
      </c>
      <c r="D45" s="96">
        <v>567.29999999999995</v>
      </c>
      <c r="E45" s="97">
        <v>611.4</v>
      </c>
      <c r="F45" s="97">
        <v>670.8</v>
      </c>
      <c r="G45" s="97">
        <v>766.7</v>
      </c>
      <c r="H45" s="116">
        <v>944.7</v>
      </c>
      <c r="I45" s="212">
        <v>1152.921</v>
      </c>
      <c r="J45" s="129">
        <v>1110.47081</v>
      </c>
      <c r="K45" s="155">
        <v>957.5</v>
      </c>
      <c r="L45" s="155">
        <v>957.5</v>
      </c>
      <c r="M45" s="155">
        <v>957.5</v>
      </c>
      <c r="N45" s="155">
        <v>957.5</v>
      </c>
      <c r="O45" s="155">
        <v>957.5</v>
      </c>
      <c r="P45" s="60">
        <f t="shared" si="19"/>
        <v>10611.791809999999</v>
      </c>
      <c r="R45" s="147"/>
    </row>
    <row r="46" spans="1:18" ht="31.5" x14ac:dyDescent="0.25">
      <c r="A46" s="241"/>
      <c r="B46" s="243"/>
      <c r="C46" s="22" t="s">
        <v>30</v>
      </c>
      <c r="D46" s="96">
        <v>0</v>
      </c>
      <c r="E46" s="97">
        <v>0</v>
      </c>
      <c r="F46" s="97">
        <v>0</v>
      </c>
      <c r="G46" s="97">
        <v>0</v>
      </c>
      <c r="H46" s="116">
        <v>0</v>
      </c>
      <c r="I46" s="116">
        <v>0</v>
      </c>
      <c r="J46" s="139">
        <v>0</v>
      </c>
      <c r="K46" s="156">
        <v>0</v>
      </c>
      <c r="L46" s="156">
        <v>0</v>
      </c>
      <c r="M46" s="156">
        <v>0</v>
      </c>
      <c r="N46" s="156">
        <v>0</v>
      </c>
      <c r="O46" s="156">
        <v>0</v>
      </c>
      <c r="P46" s="60">
        <f t="shared" si="19"/>
        <v>0</v>
      </c>
      <c r="R46" s="147"/>
    </row>
    <row r="47" spans="1:18" ht="15.75" x14ac:dyDescent="0.25">
      <c r="A47" s="245" t="s">
        <v>26</v>
      </c>
      <c r="B47" s="246" t="s">
        <v>25</v>
      </c>
      <c r="C47" s="22" t="s">
        <v>16</v>
      </c>
      <c r="D47" s="55">
        <f>D48+D49+D50+D51</f>
        <v>174.1</v>
      </c>
      <c r="E47" s="51">
        <f t="shared" ref="E47:O47" si="22">E48+E49+E50+E51</f>
        <v>115.7</v>
      </c>
      <c r="F47" s="51">
        <f t="shared" si="22"/>
        <v>209.5</v>
      </c>
      <c r="G47" s="51">
        <f>G48+G49+G50</f>
        <v>172</v>
      </c>
      <c r="H47" s="121">
        <f t="shared" si="22"/>
        <v>238.70773</v>
      </c>
      <c r="I47" s="121">
        <f t="shared" ref="I47" si="23">I48+I49+I50+I51</f>
        <v>158.19162</v>
      </c>
      <c r="J47" s="141">
        <f t="shared" si="22"/>
        <v>190.71504999999999</v>
      </c>
      <c r="K47" s="163">
        <f t="shared" si="22"/>
        <v>188</v>
      </c>
      <c r="L47" s="163">
        <f t="shared" si="22"/>
        <v>188</v>
      </c>
      <c r="M47" s="163">
        <f t="shared" si="22"/>
        <v>188</v>
      </c>
      <c r="N47" s="163">
        <f t="shared" si="22"/>
        <v>188</v>
      </c>
      <c r="O47" s="163">
        <f t="shared" si="22"/>
        <v>188</v>
      </c>
      <c r="P47" s="60">
        <f t="shared" si="19"/>
        <v>2198.9143999999997</v>
      </c>
      <c r="R47" s="147"/>
    </row>
    <row r="48" spans="1:18" ht="31.5" x14ac:dyDescent="0.25">
      <c r="A48" s="236"/>
      <c r="B48" s="239"/>
      <c r="C48" s="22" t="s">
        <v>15</v>
      </c>
      <c r="D48" s="96">
        <v>0</v>
      </c>
      <c r="E48" s="97">
        <v>0</v>
      </c>
      <c r="F48" s="97">
        <v>0</v>
      </c>
      <c r="G48" s="97">
        <v>0</v>
      </c>
      <c r="H48" s="116">
        <v>0</v>
      </c>
      <c r="I48" s="116">
        <v>0</v>
      </c>
      <c r="J48" s="139">
        <v>0</v>
      </c>
      <c r="K48" s="156">
        <v>0</v>
      </c>
      <c r="L48" s="156">
        <v>0</v>
      </c>
      <c r="M48" s="156">
        <v>0</v>
      </c>
      <c r="N48" s="156">
        <v>0</v>
      </c>
      <c r="O48" s="156">
        <v>0</v>
      </c>
      <c r="P48" s="60">
        <f t="shared" si="19"/>
        <v>0</v>
      </c>
      <c r="R48" s="147"/>
    </row>
    <row r="49" spans="1:18" ht="15.75" x14ac:dyDescent="0.25">
      <c r="A49" s="236"/>
      <c r="B49" s="239"/>
      <c r="C49" s="22" t="s">
        <v>14</v>
      </c>
      <c r="D49" s="96">
        <v>0</v>
      </c>
      <c r="E49" s="97">
        <v>0</v>
      </c>
      <c r="F49" s="97">
        <v>0</v>
      </c>
      <c r="G49" s="97">
        <v>0</v>
      </c>
      <c r="H49" s="116">
        <v>0</v>
      </c>
      <c r="I49" s="116">
        <v>0</v>
      </c>
      <c r="J49" s="139">
        <v>0</v>
      </c>
      <c r="K49" s="156">
        <v>0</v>
      </c>
      <c r="L49" s="156">
        <v>0</v>
      </c>
      <c r="M49" s="156">
        <v>0</v>
      </c>
      <c r="N49" s="156">
        <v>0</v>
      </c>
      <c r="O49" s="156">
        <v>0</v>
      </c>
      <c r="P49" s="60">
        <f t="shared" si="19"/>
        <v>0</v>
      </c>
      <c r="R49" s="147"/>
    </row>
    <row r="50" spans="1:18" ht="15.75" x14ac:dyDescent="0.25">
      <c r="A50" s="236"/>
      <c r="B50" s="239"/>
      <c r="C50" s="22" t="s">
        <v>13</v>
      </c>
      <c r="D50" s="96">
        <v>174.1</v>
      </c>
      <c r="E50" s="97">
        <v>115.7</v>
      </c>
      <c r="F50" s="97">
        <v>209.5</v>
      </c>
      <c r="G50" s="97">
        <v>172</v>
      </c>
      <c r="H50" s="116">
        <v>238.70773</v>
      </c>
      <c r="I50" s="212">
        <v>158.19162</v>
      </c>
      <c r="J50" s="129">
        <v>190.71504999999999</v>
      </c>
      <c r="K50" s="155">
        <v>188</v>
      </c>
      <c r="L50" s="155">
        <v>188</v>
      </c>
      <c r="M50" s="155">
        <v>188</v>
      </c>
      <c r="N50" s="155">
        <v>188</v>
      </c>
      <c r="O50" s="155">
        <v>188</v>
      </c>
      <c r="P50" s="60">
        <f t="shared" si="19"/>
        <v>2198.9143999999997</v>
      </c>
      <c r="R50" s="147"/>
    </row>
    <row r="51" spans="1:18" ht="31.5" x14ac:dyDescent="0.25">
      <c r="A51" s="241"/>
      <c r="B51" s="243"/>
      <c r="C51" s="22" t="s">
        <v>30</v>
      </c>
      <c r="D51" s="96">
        <v>0</v>
      </c>
      <c r="E51" s="97">
        <v>0</v>
      </c>
      <c r="F51" s="97">
        <v>0</v>
      </c>
      <c r="G51" s="97">
        <v>0</v>
      </c>
      <c r="H51" s="116">
        <v>0</v>
      </c>
      <c r="I51" s="116">
        <v>0</v>
      </c>
      <c r="J51" s="139">
        <v>0</v>
      </c>
      <c r="K51" s="156">
        <v>0</v>
      </c>
      <c r="L51" s="156">
        <v>0</v>
      </c>
      <c r="M51" s="156">
        <v>0</v>
      </c>
      <c r="N51" s="156">
        <v>0</v>
      </c>
      <c r="O51" s="156">
        <v>0</v>
      </c>
      <c r="P51" s="60">
        <f t="shared" si="19"/>
        <v>0</v>
      </c>
      <c r="R51" s="147"/>
    </row>
    <row r="52" spans="1:18" ht="15.75" x14ac:dyDescent="0.25">
      <c r="A52" s="245" t="s">
        <v>26</v>
      </c>
      <c r="B52" s="246" t="s">
        <v>11</v>
      </c>
      <c r="C52" s="22" t="s">
        <v>16</v>
      </c>
      <c r="D52" s="55">
        <f>D53+D54+D55+D56</f>
        <v>1.5</v>
      </c>
      <c r="E52" s="51">
        <f t="shared" ref="E52:O52" si="24">E53+E54+E55+E56</f>
        <v>1.5</v>
      </c>
      <c r="F52" s="51">
        <f t="shared" si="24"/>
        <v>1.5</v>
      </c>
      <c r="G52" s="51">
        <f t="shared" si="24"/>
        <v>1.5</v>
      </c>
      <c r="H52" s="121">
        <f t="shared" si="24"/>
        <v>1.456</v>
      </c>
      <c r="I52" s="121">
        <f t="shared" ref="I52" si="25">I53+I54+I55+I56</f>
        <v>1.456</v>
      </c>
      <c r="J52" s="141">
        <f t="shared" si="24"/>
        <v>1.4563900000000001</v>
      </c>
      <c r="K52" s="163">
        <f t="shared" si="24"/>
        <v>1.5</v>
      </c>
      <c r="L52" s="163">
        <f t="shared" si="24"/>
        <v>1.5</v>
      </c>
      <c r="M52" s="163">
        <f t="shared" si="24"/>
        <v>1.5</v>
      </c>
      <c r="N52" s="163">
        <f t="shared" si="24"/>
        <v>1.5</v>
      </c>
      <c r="O52" s="163">
        <f t="shared" si="24"/>
        <v>1.5</v>
      </c>
      <c r="P52" s="60">
        <f t="shared" si="19"/>
        <v>17.868389999999998</v>
      </c>
      <c r="R52" s="147"/>
    </row>
    <row r="53" spans="1:18" ht="31.5" x14ac:dyDescent="0.25">
      <c r="A53" s="236"/>
      <c r="B53" s="239"/>
      <c r="C53" s="22" t="s">
        <v>15</v>
      </c>
      <c r="D53" s="96">
        <v>0</v>
      </c>
      <c r="E53" s="97">
        <v>0</v>
      </c>
      <c r="F53" s="97">
        <v>0</v>
      </c>
      <c r="G53" s="97">
        <v>0</v>
      </c>
      <c r="H53" s="116">
        <v>0</v>
      </c>
      <c r="I53" s="212">
        <v>0</v>
      </c>
      <c r="J53" s="129">
        <v>0</v>
      </c>
      <c r="K53" s="156">
        <v>0</v>
      </c>
      <c r="L53" s="156">
        <v>0</v>
      </c>
      <c r="M53" s="156">
        <v>0</v>
      </c>
      <c r="N53" s="156">
        <v>0</v>
      </c>
      <c r="O53" s="156">
        <v>0</v>
      </c>
      <c r="P53" s="60">
        <f t="shared" si="19"/>
        <v>0</v>
      </c>
      <c r="R53" s="147"/>
    </row>
    <row r="54" spans="1:18" ht="15.75" x14ac:dyDescent="0.25">
      <c r="A54" s="236"/>
      <c r="B54" s="239"/>
      <c r="C54" s="22" t="s">
        <v>14</v>
      </c>
      <c r="D54" s="96">
        <v>0</v>
      </c>
      <c r="E54" s="97">
        <v>0</v>
      </c>
      <c r="F54" s="97">
        <v>0</v>
      </c>
      <c r="G54" s="97">
        <v>0</v>
      </c>
      <c r="H54" s="116">
        <v>0</v>
      </c>
      <c r="I54" s="212">
        <v>0</v>
      </c>
      <c r="J54" s="129">
        <v>0</v>
      </c>
      <c r="K54" s="156">
        <v>0</v>
      </c>
      <c r="L54" s="156">
        <v>0</v>
      </c>
      <c r="M54" s="156">
        <v>0</v>
      </c>
      <c r="N54" s="156">
        <v>0</v>
      </c>
      <c r="O54" s="156">
        <v>0</v>
      </c>
      <c r="P54" s="60">
        <f t="shared" si="19"/>
        <v>0</v>
      </c>
      <c r="R54" s="147"/>
    </row>
    <row r="55" spans="1:18" ht="15.75" x14ac:dyDescent="0.25">
      <c r="A55" s="236"/>
      <c r="B55" s="239"/>
      <c r="C55" s="22" t="s">
        <v>13</v>
      </c>
      <c r="D55" s="96">
        <v>1.5</v>
      </c>
      <c r="E55" s="97">
        <v>1.5</v>
      </c>
      <c r="F55" s="97">
        <v>1.5</v>
      </c>
      <c r="G55" s="97">
        <v>1.5</v>
      </c>
      <c r="H55" s="116">
        <v>1.456</v>
      </c>
      <c r="I55" s="212">
        <v>1.456</v>
      </c>
      <c r="J55" s="129">
        <v>1.4563900000000001</v>
      </c>
      <c r="K55" s="156">
        <v>1.5</v>
      </c>
      <c r="L55" s="156">
        <v>1.5</v>
      </c>
      <c r="M55" s="156">
        <v>1.5</v>
      </c>
      <c r="N55" s="156">
        <v>1.5</v>
      </c>
      <c r="O55" s="156">
        <v>1.5</v>
      </c>
      <c r="P55" s="60">
        <f t="shared" si="19"/>
        <v>17.868389999999998</v>
      </c>
      <c r="R55" s="147"/>
    </row>
    <row r="56" spans="1:18" ht="32.25" thickBot="1" x14ac:dyDescent="0.3">
      <c r="A56" s="236"/>
      <c r="B56" s="239"/>
      <c r="C56" s="59" t="s">
        <v>30</v>
      </c>
      <c r="D56" s="98">
        <v>0</v>
      </c>
      <c r="E56" s="99">
        <v>0</v>
      </c>
      <c r="F56" s="99">
        <v>0</v>
      </c>
      <c r="G56" s="99">
        <v>0</v>
      </c>
      <c r="H56" s="117">
        <v>0</v>
      </c>
      <c r="I56" s="213">
        <v>0</v>
      </c>
      <c r="J56" s="136">
        <v>0</v>
      </c>
      <c r="K56" s="157">
        <v>0</v>
      </c>
      <c r="L56" s="157">
        <v>0</v>
      </c>
      <c r="M56" s="157">
        <v>0</v>
      </c>
      <c r="N56" s="157">
        <v>0</v>
      </c>
      <c r="O56" s="157">
        <v>0</v>
      </c>
      <c r="P56" s="48">
        <f t="shared" si="19"/>
        <v>0</v>
      </c>
      <c r="R56" s="147"/>
    </row>
    <row r="57" spans="1:18" ht="49.5" customHeight="1" thickBot="1" x14ac:dyDescent="0.3">
      <c r="A57" s="64" t="s">
        <v>22</v>
      </c>
      <c r="B57" s="65" t="s">
        <v>6</v>
      </c>
      <c r="C57" s="71"/>
      <c r="D57" s="67">
        <f>D58+D63</f>
        <v>478.08677</v>
      </c>
      <c r="E57" s="74">
        <f t="shared" ref="E57:O57" si="26">E58+E63</f>
        <v>308.50800000000004</v>
      </c>
      <c r="F57" s="68">
        <f t="shared" si="26"/>
        <v>405.5</v>
      </c>
      <c r="G57" s="68">
        <f t="shared" si="26"/>
        <v>1180.5</v>
      </c>
      <c r="H57" s="114">
        <f t="shared" si="26"/>
        <v>769.55700000000002</v>
      </c>
      <c r="I57" s="114">
        <f t="shared" ref="I57" si="27">I58+I63</f>
        <v>818.49928999999997</v>
      </c>
      <c r="J57" s="133">
        <f t="shared" si="26"/>
        <v>2824.4274399999999</v>
      </c>
      <c r="K57" s="154">
        <f t="shared" si="26"/>
        <v>865.5</v>
      </c>
      <c r="L57" s="154">
        <f t="shared" si="26"/>
        <v>866</v>
      </c>
      <c r="M57" s="154">
        <f t="shared" si="26"/>
        <v>866</v>
      </c>
      <c r="N57" s="154">
        <f t="shared" si="26"/>
        <v>866</v>
      </c>
      <c r="O57" s="154">
        <f t="shared" si="26"/>
        <v>866</v>
      </c>
      <c r="P57" s="69">
        <f t="shared" si="19"/>
        <v>11114.5785</v>
      </c>
      <c r="R57" s="147"/>
    </row>
    <row r="58" spans="1:18" ht="15.75" x14ac:dyDescent="0.25">
      <c r="A58" s="236" t="s">
        <v>26</v>
      </c>
      <c r="B58" s="239" t="s">
        <v>25</v>
      </c>
      <c r="C58" s="61" t="s">
        <v>16</v>
      </c>
      <c r="D58" s="62">
        <f>D59+D60+D61+D62</f>
        <v>310.18677000000002</v>
      </c>
      <c r="E58" s="94">
        <f t="shared" ref="E58:O58" si="28">E59+E60+E61+E62</f>
        <v>156.458</v>
      </c>
      <c r="F58" s="63">
        <f t="shared" si="28"/>
        <v>176.78</v>
      </c>
      <c r="G58" s="63">
        <f t="shared" si="28"/>
        <v>498.1</v>
      </c>
      <c r="H58" s="115">
        <f t="shared" si="28"/>
        <v>135.03443999999999</v>
      </c>
      <c r="I58" s="115">
        <f t="shared" ref="I58" si="29">I59+I60+I61+I62</f>
        <v>179.96866</v>
      </c>
      <c r="J58" s="128">
        <f t="shared" si="28"/>
        <v>1603.1864399999999</v>
      </c>
      <c r="K58" s="160">
        <f t="shared" si="28"/>
        <v>201.5</v>
      </c>
      <c r="L58" s="160">
        <f t="shared" si="28"/>
        <v>202</v>
      </c>
      <c r="M58" s="160">
        <f t="shared" si="28"/>
        <v>202</v>
      </c>
      <c r="N58" s="160">
        <f t="shared" si="28"/>
        <v>202</v>
      </c>
      <c r="O58" s="160">
        <f t="shared" si="28"/>
        <v>202</v>
      </c>
      <c r="P58" s="60">
        <f t="shared" si="19"/>
        <v>4069.2143099999998</v>
      </c>
      <c r="R58" s="147"/>
    </row>
    <row r="59" spans="1:18" ht="31.5" x14ac:dyDescent="0.25">
      <c r="A59" s="236"/>
      <c r="B59" s="239"/>
      <c r="C59" s="22" t="s">
        <v>15</v>
      </c>
      <c r="D59" s="96">
        <v>0</v>
      </c>
      <c r="E59" s="102">
        <v>0</v>
      </c>
      <c r="F59" s="97">
        <v>0</v>
      </c>
      <c r="G59" s="97">
        <v>0</v>
      </c>
      <c r="H59" s="116">
        <v>0</v>
      </c>
      <c r="I59" s="116">
        <v>0</v>
      </c>
      <c r="J59" s="139">
        <v>0</v>
      </c>
      <c r="K59" s="156">
        <v>0</v>
      </c>
      <c r="L59" s="156">
        <v>0</v>
      </c>
      <c r="M59" s="156">
        <v>0</v>
      </c>
      <c r="N59" s="156">
        <v>0</v>
      </c>
      <c r="O59" s="156">
        <v>0</v>
      </c>
      <c r="P59" s="60">
        <f t="shared" si="19"/>
        <v>0</v>
      </c>
      <c r="R59" s="147"/>
    </row>
    <row r="60" spans="1:18" ht="15.75" x14ac:dyDescent="0.25">
      <c r="A60" s="236"/>
      <c r="B60" s="239"/>
      <c r="C60" s="22" t="s">
        <v>14</v>
      </c>
      <c r="D60" s="96">
        <v>0</v>
      </c>
      <c r="E60" s="102">
        <v>0</v>
      </c>
      <c r="F60" s="97">
        <v>0</v>
      </c>
      <c r="G60" s="97">
        <v>0</v>
      </c>
      <c r="H60" s="116">
        <v>0</v>
      </c>
      <c r="I60" s="116">
        <v>0</v>
      </c>
      <c r="J60" s="139">
        <v>0</v>
      </c>
      <c r="K60" s="156">
        <v>0</v>
      </c>
      <c r="L60" s="156">
        <v>0</v>
      </c>
      <c r="M60" s="156">
        <v>0</v>
      </c>
      <c r="N60" s="156">
        <v>0</v>
      </c>
      <c r="O60" s="156">
        <v>0</v>
      </c>
      <c r="P60" s="60">
        <f t="shared" si="19"/>
        <v>0</v>
      </c>
      <c r="R60" s="147"/>
    </row>
    <row r="61" spans="1:18" ht="15.75" x14ac:dyDescent="0.25">
      <c r="A61" s="236"/>
      <c r="B61" s="239"/>
      <c r="C61" s="22" t="s">
        <v>13</v>
      </c>
      <c r="D61" s="96">
        <v>310.18677000000002</v>
      </c>
      <c r="E61" s="102">
        <v>156.458</v>
      </c>
      <c r="F61" s="97">
        <v>176.78</v>
      </c>
      <c r="G61" s="97">
        <v>498.1</v>
      </c>
      <c r="H61" s="116">
        <v>135.03443999999999</v>
      </c>
      <c r="I61" s="212">
        <v>179.96866</v>
      </c>
      <c r="J61" s="129">
        <v>1603.1864399999999</v>
      </c>
      <c r="K61" s="156">
        <v>201.5</v>
      </c>
      <c r="L61" s="156">
        <v>202</v>
      </c>
      <c r="M61" s="156">
        <v>202</v>
      </c>
      <c r="N61" s="156">
        <v>202</v>
      </c>
      <c r="O61" s="156">
        <v>202</v>
      </c>
      <c r="P61" s="60">
        <f t="shared" si="19"/>
        <v>4069.2143099999998</v>
      </c>
      <c r="R61" s="147"/>
    </row>
    <row r="62" spans="1:18" ht="31.5" x14ac:dyDescent="0.25">
      <c r="A62" s="241"/>
      <c r="B62" s="243"/>
      <c r="C62" s="22" t="s">
        <v>30</v>
      </c>
      <c r="D62" s="96">
        <v>0</v>
      </c>
      <c r="E62" s="102">
        <v>0</v>
      </c>
      <c r="F62" s="97">
        <v>0</v>
      </c>
      <c r="G62" s="97">
        <v>0</v>
      </c>
      <c r="H62" s="116">
        <v>0</v>
      </c>
      <c r="I62" s="116">
        <v>0</v>
      </c>
      <c r="J62" s="139">
        <v>0</v>
      </c>
      <c r="K62" s="156">
        <v>0</v>
      </c>
      <c r="L62" s="156">
        <v>0</v>
      </c>
      <c r="M62" s="156">
        <v>0</v>
      </c>
      <c r="N62" s="156">
        <v>0</v>
      </c>
      <c r="O62" s="156">
        <v>0</v>
      </c>
      <c r="P62" s="60">
        <f t="shared" si="19"/>
        <v>0</v>
      </c>
      <c r="R62" s="147"/>
    </row>
    <row r="63" spans="1:18" ht="15.75" x14ac:dyDescent="0.25">
      <c r="A63" s="245" t="s">
        <v>26</v>
      </c>
      <c r="B63" s="246" t="s">
        <v>11</v>
      </c>
      <c r="C63" s="22" t="s">
        <v>16</v>
      </c>
      <c r="D63" s="55">
        <f>D64+D65+D66+D67</f>
        <v>167.9</v>
      </c>
      <c r="E63" s="58">
        <f t="shared" ref="E63:O63" si="30">E64+E65+E66+E67</f>
        <v>152.05000000000001</v>
      </c>
      <c r="F63" s="51">
        <f t="shared" si="30"/>
        <v>228.72</v>
      </c>
      <c r="G63" s="51">
        <f t="shared" si="30"/>
        <v>682.4</v>
      </c>
      <c r="H63" s="121">
        <f t="shared" si="30"/>
        <v>634.52256</v>
      </c>
      <c r="I63" s="121">
        <f t="shared" ref="I63" si="31">I64+I65+I66+I67</f>
        <v>638.53062999999997</v>
      </c>
      <c r="J63" s="141">
        <f t="shared" si="30"/>
        <v>1221.241</v>
      </c>
      <c r="K63" s="163">
        <f t="shared" si="30"/>
        <v>664</v>
      </c>
      <c r="L63" s="163">
        <f t="shared" si="30"/>
        <v>664</v>
      </c>
      <c r="M63" s="163">
        <f t="shared" si="30"/>
        <v>664</v>
      </c>
      <c r="N63" s="163">
        <f t="shared" si="30"/>
        <v>664</v>
      </c>
      <c r="O63" s="163">
        <f t="shared" si="30"/>
        <v>664</v>
      </c>
      <c r="P63" s="60">
        <f t="shared" si="19"/>
        <v>7045.3641900000002</v>
      </c>
      <c r="R63" s="147"/>
    </row>
    <row r="64" spans="1:18" ht="32.25" customHeight="1" x14ac:dyDescent="0.25">
      <c r="A64" s="236"/>
      <c r="B64" s="239"/>
      <c r="C64" s="22" t="s">
        <v>15</v>
      </c>
      <c r="D64" s="96">
        <v>0</v>
      </c>
      <c r="E64" s="102">
        <v>0</v>
      </c>
      <c r="F64" s="97">
        <v>0</v>
      </c>
      <c r="G64" s="97">
        <v>0</v>
      </c>
      <c r="H64" s="116">
        <v>0</v>
      </c>
      <c r="I64" s="116">
        <v>0</v>
      </c>
      <c r="J64" s="139">
        <v>0</v>
      </c>
      <c r="K64" s="156">
        <v>0</v>
      </c>
      <c r="L64" s="156">
        <v>0</v>
      </c>
      <c r="M64" s="156">
        <v>0</v>
      </c>
      <c r="N64" s="156">
        <v>0</v>
      </c>
      <c r="O64" s="156">
        <v>0</v>
      </c>
      <c r="P64" s="60">
        <f t="shared" si="19"/>
        <v>0</v>
      </c>
      <c r="R64" s="147"/>
    </row>
    <row r="65" spans="1:18" ht="15.75" x14ac:dyDescent="0.25">
      <c r="A65" s="236"/>
      <c r="B65" s="239"/>
      <c r="C65" s="22" t="s">
        <v>14</v>
      </c>
      <c r="D65" s="96">
        <v>0</v>
      </c>
      <c r="E65" s="102">
        <v>0</v>
      </c>
      <c r="F65" s="97">
        <v>0</v>
      </c>
      <c r="G65" s="97">
        <v>0</v>
      </c>
      <c r="H65" s="116">
        <v>0</v>
      </c>
      <c r="I65" s="116">
        <v>0</v>
      </c>
      <c r="J65" s="139">
        <v>0</v>
      </c>
      <c r="K65" s="156">
        <v>0</v>
      </c>
      <c r="L65" s="156">
        <v>0</v>
      </c>
      <c r="M65" s="156">
        <v>0</v>
      </c>
      <c r="N65" s="156">
        <v>0</v>
      </c>
      <c r="O65" s="156">
        <v>0</v>
      </c>
      <c r="P65" s="60">
        <f t="shared" si="19"/>
        <v>0</v>
      </c>
      <c r="R65" s="147"/>
    </row>
    <row r="66" spans="1:18" ht="15.75" x14ac:dyDescent="0.25">
      <c r="A66" s="236"/>
      <c r="B66" s="239"/>
      <c r="C66" s="22" t="s">
        <v>13</v>
      </c>
      <c r="D66" s="96">
        <v>167.9</v>
      </c>
      <c r="E66" s="102">
        <v>152.05000000000001</v>
      </c>
      <c r="F66" s="97">
        <v>228.72</v>
      </c>
      <c r="G66" s="97">
        <v>682.4</v>
      </c>
      <c r="H66" s="116">
        <v>634.52256</v>
      </c>
      <c r="I66" s="212">
        <v>638.53062999999997</v>
      </c>
      <c r="J66" s="129">
        <v>1221.241</v>
      </c>
      <c r="K66" s="155">
        <v>664</v>
      </c>
      <c r="L66" s="155">
        <v>664</v>
      </c>
      <c r="M66" s="155">
        <v>664</v>
      </c>
      <c r="N66" s="155">
        <v>664</v>
      </c>
      <c r="O66" s="155">
        <v>664</v>
      </c>
      <c r="P66" s="60">
        <f t="shared" si="19"/>
        <v>7045.3641900000002</v>
      </c>
      <c r="R66" s="147"/>
    </row>
    <row r="67" spans="1:18" ht="32.25" thickBot="1" x14ac:dyDescent="0.3">
      <c r="A67" s="236"/>
      <c r="B67" s="239"/>
      <c r="C67" s="59" t="s">
        <v>30</v>
      </c>
      <c r="D67" s="98">
        <v>0</v>
      </c>
      <c r="E67" s="103">
        <v>0</v>
      </c>
      <c r="F67" s="99">
        <v>0</v>
      </c>
      <c r="G67" s="99">
        <v>0</v>
      </c>
      <c r="H67" s="117">
        <v>0</v>
      </c>
      <c r="I67" s="213">
        <v>0</v>
      </c>
      <c r="J67" s="136">
        <v>0</v>
      </c>
      <c r="K67" s="157">
        <v>0</v>
      </c>
      <c r="L67" s="157">
        <v>0</v>
      </c>
      <c r="M67" s="157">
        <v>0</v>
      </c>
      <c r="N67" s="157">
        <v>0</v>
      </c>
      <c r="O67" s="157">
        <v>0</v>
      </c>
      <c r="P67" s="60">
        <f t="shared" si="19"/>
        <v>0</v>
      </c>
      <c r="R67" s="147"/>
    </row>
    <row r="68" spans="1:18" ht="63.75" thickBot="1" x14ac:dyDescent="0.3">
      <c r="A68" s="64" t="s">
        <v>22</v>
      </c>
      <c r="B68" s="65" t="s">
        <v>42</v>
      </c>
      <c r="C68" s="71"/>
      <c r="D68" s="67">
        <f>D69+D74</f>
        <v>0</v>
      </c>
      <c r="E68" s="68">
        <f t="shared" ref="E68:O68" si="32">E69+E74</f>
        <v>22.5</v>
      </c>
      <c r="F68" s="68">
        <f t="shared" si="32"/>
        <v>0</v>
      </c>
      <c r="G68" s="68">
        <f t="shared" si="32"/>
        <v>0</v>
      </c>
      <c r="H68" s="114">
        <f t="shared" si="32"/>
        <v>0</v>
      </c>
      <c r="I68" s="114">
        <f t="shared" ref="I68" si="33">I69+I74</f>
        <v>0</v>
      </c>
      <c r="J68" s="133">
        <f t="shared" si="32"/>
        <v>0</v>
      </c>
      <c r="K68" s="154">
        <f t="shared" si="32"/>
        <v>0</v>
      </c>
      <c r="L68" s="154">
        <f t="shared" si="32"/>
        <v>0</v>
      </c>
      <c r="M68" s="154">
        <f t="shared" si="32"/>
        <v>0</v>
      </c>
      <c r="N68" s="154">
        <f t="shared" si="32"/>
        <v>0</v>
      </c>
      <c r="O68" s="154">
        <f t="shared" si="32"/>
        <v>0</v>
      </c>
      <c r="P68" s="60">
        <f t="shared" si="19"/>
        <v>22.5</v>
      </c>
      <c r="R68" s="147"/>
    </row>
    <row r="69" spans="1:18" ht="15.75" x14ac:dyDescent="0.25">
      <c r="A69" s="236" t="s">
        <v>26</v>
      </c>
      <c r="B69" s="239" t="s">
        <v>25</v>
      </c>
      <c r="C69" s="61" t="s">
        <v>16</v>
      </c>
      <c r="D69" s="62">
        <f>D70+D71+D72+D73</f>
        <v>0</v>
      </c>
      <c r="E69" s="63">
        <f t="shared" ref="E69:H69" si="34">E70+E71+E72+E73</f>
        <v>0</v>
      </c>
      <c r="F69" s="63">
        <f t="shared" si="34"/>
        <v>0</v>
      </c>
      <c r="G69" s="63">
        <f t="shared" si="34"/>
        <v>0</v>
      </c>
      <c r="H69" s="115">
        <f t="shared" si="34"/>
        <v>0</v>
      </c>
      <c r="I69" s="115">
        <f t="shared" ref="I69:O69" si="35">I70+I71+I72+I73</f>
        <v>0</v>
      </c>
      <c r="J69" s="128">
        <f t="shared" si="35"/>
        <v>0</v>
      </c>
      <c r="K69" s="160">
        <f t="shared" si="35"/>
        <v>0</v>
      </c>
      <c r="L69" s="160">
        <f t="shared" si="35"/>
        <v>0</v>
      </c>
      <c r="M69" s="160">
        <f t="shared" si="35"/>
        <v>0</v>
      </c>
      <c r="N69" s="160">
        <f t="shared" si="35"/>
        <v>0</v>
      </c>
      <c r="O69" s="160">
        <f t="shared" si="35"/>
        <v>0</v>
      </c>
      <c r="P69" s="60">
        <f t="shared" si="19"/>
        <v>0</v>
      </c>
      <c r="R69" s="147"/>
    </row>
    <row r="70" spans="1:18" ht="31.5" x14ac:dyDescent="0.25">
      <c r="A70" s="236"/>
      <c r="B70" s="239"/>
      <c r="C70" s="22" t="s">
        <v>15</v>
      </c>
      <c r="D70" s="96">
        <v>0</v>
      </c>
      <c r="E70" s="97">
        <v>0</v>
      </c>
      <c r="F70" s="97">
        <v>0</v>
      </c>
      <c r="G70" s="97">
        <v>0</v>
      </c>
      <c r="H70" s="116">
        <v>0</v>
      </c>
      <c r="I70" s="116">
        <v>0</v>
      </c>
      <c r="J70" s="139">
        <v>0</v>
      </c>
      <c r="K70" s="156">
        <v>0</v>
      </c>
      <c r="L70" s="156">
        <v>0</v>
      </c>
      <c r="M70" s="156">
        <v>0</v>
      </c>
      <c r="N70" s="156">
        <v>0</v>
      </c>
      <c r="O70" s="156">
        <v>0</v>
      </c>
      <c r="P70" s="60">
        <f t="shared" ref="P70:P92" si="36">SUM(D70:O70)</f>
        <v>0</v>
      </c>
      <c r="R70" s="147"/>
    </row>
    <row r="71" spans="1:18" ht="15.75" x14ac:dyDescent="0.25">
      <c r="A71" s="236"/>
      <c r="B71" s="239"/>
      <c r="C71" s="22" t="s">
        <v>14</v>
      </c>
      <c r="D71" s="96">
        <v>0</v>
      </c>
      <c r="E71" s="97">
        <v>0</v>
      </c>
      <c r="F71" s="97">
        <v>0</v>
      </c>
      <c r="G71" s="97">
        <v>0</v>
      </c>
      <c r="H71" s="116">
        <v>0</v>
      </c>
      <c r="I71" s="116">
        <v>0</v>
      </c>
      <c r="J71" s="139">
        <v>0</v>
      </c>
      <c r="K71" s="156">
        <v>0</v>
      </c>
      <c r="L71" s="156">
        <v>0</v>
      </c>
      <c r="M71" s="156">
        <v>0</v>
      </c>
      <c r="N71" s="156">
        <v>0</v>
      </c>
      <c r="O71" s="156">
        <v>0</v>
      </c>
      <c r="P71" s="60">
        <f>SUM(D71:O71)</f>
        <v>0</v>
      </c>
      <c r="R71" s="147"/>
    </row>
    <row r="72" spans="1:18" ht="15.75" x14ac:dyDescent="0.25">
      <c r="A72" s="236"/>
      <c r="B72" s="239"/>
      <c r="C72" s="22" t="s">
        <v>13</v>
      </c>
      <c r="D72" s="96">
        <v>0</v>
      </c>
      <c r="E72" s="97">
        <v>0</v>
      </c>
      <c r="F72" s="97">
        <v>0</v>
      </c>
      <c r="G72" s="97">
        <v>0</v>
      </c>
      <c r="H72" s="116">
        <v>0</v>
      </c>
      <c r="I72" s="116">
        <v>0</v>
      </c>
      <c r="J72" s="139">
        <v>0</v>
      </c>
      <c r="K72" s="156">
        <v>0</v>
      </c>
      <c r="L72" s="156">
        <v>0</v>
      </c>
      <c r="M72" s="156">
        <v>0</v>
      </c>
      <c r="N72" s="156">
        <v>0</v>
      </c>
      <c r="O72" s="156">
        <v>0</v>
      </c>
      <c r="P72" s="60">
        <f>SUM(D72:O72)</f>
        <v>0</v>
      </c>
      <c r="R72" s="147"/>
    </row>
    <row r="73" spans="1:18" ht="31.5" x14ac:dyDescent="0.25">
      <c r="A73" s="241"/>
      <c r="B73" s="243"/>
      <c r="C73" s="22" t="s">
        <v>30</v>
      </c>
      <c r="D73" s="96">
        <v>0</v>
      </c>
      <c r="E73" s="97">
        <v>0</v>
      </c>
      <c r="F73" s="97">
        <v>0</v>
      </c>
      <c r="G73" s="97">
        <v>0</v>
      </c>
      <c r="H73" s="116">
        <v>0</v>
      </c>
      <c r="I73" s="116">
        <v>0</v>
      </c>
      <c r="J73" s="139">
        <v>0</v>
      </c>
      <c r="K73" s="156">
        <v>0</v>
      </c>
      <c r="L73" s="156">
        <v>0</v>
      </c>
      <c r="M73" s="156">
        <v>0</v>
      </c>
      <c r="N73" s="156">
        <v>0</v>
      </c>
      <c r="O73" s="156">
        <v>0</v>
      </c>
      <c r="P73" s="60">
        <f>SUM(D73:O73)</f>
        <v>0</v>
      </c>
      <c r="R73" s="147"/>
    </row>
    <row r="74" spans="1:18" ht="15.75" x14ac:dyDescent="0.25">
      <c r="A74" s="245" t="s">
        <v>26</v>
      </c>
      <c r="B74" s="246" t="s">
        <v>11</v>
      </c>
      <c r="C74" s="22" t="s">
        <v>16</v>
      </c>
      <c r="D74" s="55">
        <f>D75+D76+D77+D78</f>
        <v>0</v>
      </c>
      <c r="E74" s="51">
        <f t="shared" ref="E74:H74" si="37">E75+E76+E77+E78</f>
        <v>22.5</v>
      </c>
      <c r="F74" s="51">
        <f t="shared" si="37"/>
        <v>0</v>
      </c>
      <c r="G74" s="51">
        <f t="shared" si="37"/>
        <v>0</v>
      </c>
      <c r="H74" s="121">
        <f t="shared" si="37"/>
        <v>0</v>
      </c>
      <c r="I74" s="121">
        <f t="shared" ref="I74:O74" si="38">I75+I76+I77+I78</f>
        <v>0</v>
      </c>
      <c r="J74" s="141">
        <f t="shared" si="38"/>
        <v>0</v>
      </c>
      <c r="K74" s="163">
        <f t="shared" si="38"/>
        <v>0</v>
      </c>
      <c r="L74" s="163">
        <f t="shared" si="38"/>
        <v>0</v>
      </c>
      <c r="M74" s="163">
        <f t="shared" si="38"/>
        <v>0</v>
      </c>
      <c r="N74" s="163">
        <f t="shared" si="38"/>
        <v>0</v>
      </c>
      <c r="O74" s="163">
        <f t="shared" si="38"/>
        <v>0</v>
      </c>
      <c r="P74" s="60">
        <f>SUM(D74:O74)</f>
        <v>22.5</v>
      </c>
      <c r="R74" s="147"/>
    </row>
    <row r="75" spans="1:18" ht="31.5" x14ac:dyDescent="0.25">
      <c r="A75" s="236"/>
      <c r="B75" s="239"/>
      <c r="C75" s="22" t="s">
        <v>15</v>
      </c>
      <c r="D75" s="96">
        <v>0</v>
      </c>
      <c r="E75" s="97">
        <v>0</v>
      </c>
      <c r="F75" s="97">
        <v>0</v>
      </c>
      <c r="G75" s="97">
        <v>0</v>
      </c>
      <c r="H75" s="116">
        <v>0</v>
      </c>
      <c r="I75" s="116">
        <v>0</v>
      </c>
      <c r="J75" s="139">
        <v>0</v>
      </c>
      <c r="K75" s="156">
        <v>0</v>
      </c>
      <c r="L75" s="156">
        <v>0</v>
      </c>
      <c r="M75" s="156">
        <v>0</v>
      </c>
      <c r="N75" s="156">
        <v>0</v>
      </c>
      <c r="O75" s="156">
        <v>0</v>
      </c>
      <c r="P75" s="60">
        <f t="shared" si="36"/>
        <v>0</v>
      </c>
      <c r="R75" s="147"/>
    </row>
    <row r="76" spans="1:18" ht="15.75" x14ac:dyDescent="0.25">
      <c r="A76" s="236"/>
      <c r="B76" s="239"/>
      <c r="C76" s="22" t="s">
        <v>14</v>
      </c>
      <c r="D76" s="96">
        <v>0</v>
      </c>
      <c r="E76" s="97">
        <v>0</v>
      </c>
      <c r="F76" s="97">
        <v>0</v>
      </c>
      <c r="G76" s="97">
        <v>0</v>
      </c>
      <c r="H76" s="116">
        <v>0</v>
      </c>
      <c r="I76" s="116">
        <v>0</v>
      </c>
      <c r="J76" s="139">
        <v>0</v>
      </c>
      <c r="K76" s="156">
        <v>0</v>
      </c>
      <c r="L76" s="156">
        <v>0</v>
      </c>
      <c r="M76" s="156">
        <v>0</v>
      </c>
      <c r="N76" s="156">
        <v>0</v>
      </c>
      <c r="O76" s="156">
        <v>0</v>
      </c>
      <c r="P76" s="60">
        <f t="shared" si="36"/>
        <v>0</v>
      </c>
      <c r="R76" s="147"/>
    </row>
    <row r="77" spans="1:18" ht="15.75" x14ac:dyDescent="0.25">
      <c r="A77" s="236"/>
      <c r="B77" s="239"/>
      <c r="C77" s="22" t="s">
        <v>13</v>
      </c>
      <c r="D77" s="96">
        <v>0</v>
      </c>
      <c r="E77" s="97">
        <v>22.5</v>
      </c>
      <c r="F77" s="97">
        <v>0</v>
      </c>
      <c r="G77" s="97">
        <v>0</v>
      </c>
      <c r="H77" s="116">
        <v>0</v>
      </c>
      <c r="I77" s="116">
        <v>0</v>
      </c>
      <c r="J77" s="139">
        <v>0</v>
      </c>
      <c r="K77" s="156">
        <v>0</v>
      </c>
      <c r="L77" s="156">
        <v>0</v>
      </c>
      <c r="M77" s="156">
        <v>0</v>
      </c>
      <c r="N77" s="156">
        <v>0</v>
      </c>
      <c r="O77" s="156">
        <v>0</v>
      </c>
      <c r="P77" s="60">
        <f t="shared" si="36"/>
        <v>22.5</v>
      </c>
      <c r="R77" s="147"/>
    </row>
    <row r="78" spans="1:18" ht="32.25" thickBot="1" x14ac:dyDescent="0.3">
      <c r="A78" s="236"/>
      <c r="B78" s="239"/>
      <c r="C78" s="59" t="s">
        <v>30</v>
      </c>
      <c r="D78" s="98">
        <v>0</v>
      </c>
      <c r="E78" s="99">
        <v>0</v>
      </c>
      <c r="F78" s="99">
        <v>0</v>
      </c>
      <c r="G78" s="99">
        <v>0</v>
      </c>
      <c r="H78" s="117">
        <v>0</v>
      </c>
      <c r="I78" s="117">
        <v>0</v>
      </c>
      <c r="J78" s="142">
        <v>0</v>
      </c>
      <c r="K78" s="157">
        <v>0</v>
      </c>
      <c r="L78" s="157">
        <v>0</v>
      </c>
      <c r="M78" s="157">
        <v>0</v>
      </c>
      <c r="N78" s="157">
        <v>0</v>
      </c>
      <c r="O78" s="157">
        <v>0</v>
      </c>
      <c r="P78" s="60">
        <f t="shared" si="36"/>
        <v>0</v>
      </c>
      <c r="R78" s="147"/>
    </row>
    <row r="79" spans="1:18" s="4" customFormat="1" ht="34.5" customHeight="1" thickBot="1" x14ac:dyDescent="0.3">
      <c r="A79" s="64" t="s">
        <v>22</v>
      </c>
      <c r="B79" s="81" t="s">
        <v>35</v>
      </c>
      <c r="C79" s="66" t="s">
        <v>16</v>
      </c>
      <c r="D79" s="67">
        <f>D80</f>
        <v>0</v>
      </c>
      <c r="E79" s="68">
        <f t="shared" ref="E79:O79" si="39">E80</f>
        <v>0</v>
      </c>
      <c r="F79" s="68">
        <f t="shared" si="39"/>
        <v>0</v>
      </c>
      <c r="G79" s="68">
        <f t="shared" si="39"/>
        <v>0</v>
      </c>
      <c r="H79" s="114">
        <f t="shared" si="39"/>
        <v>0</v>
      </c>
      <c r="I79" s="114">
        <f t="shared" si="39"/>
        <v>0</v>
      </c>
      <c r="J79" s="133">
        <f t="shared" si="39"/>
        <v>0</v>
      </c>
      <c r="K79" s="132">
        <f t="shared" si="39"/>
        <v>393</v>
      </c>
      <c r="L79" s="132">
        <f t="shared" si="39"/>
        <v>831</v>
      </c>
      <c r="M79" s="132">
        <f t="shared" si="39"/>
        <v>831</v>
      </c>
      <c r="N79" s="132">
        <f t="shared" si="39"/>
        <v>831</v>
      </c>
      <c r="O79" s="132">
        <f t="shared" si="39"/>
        <v>831</v>
      </c>
      <c r="P79" s="60">
        <f t="shared" si="36"/>
        <v>3717</v>
      </c>
      <c r="R79" s="170"/>
    </row>
    <row r="80" spans="1:18" ht="37.5" customHeight="1" thickBot="1" x14ac:dyDescent="0.3">
      <c r="A80" s="73" t="s">
        <v>26</v>
      </c>
      <c r="B80" s="80" t="s">
        <v>11</v>
      </c>
      <c r="C80" s="28" t="s">
        <v>13</v>
      </c>
      <c r="D80" s="104">
        <v>0</v>
      </c>
      <c r="E80" s="105">
        <v>0</v>
      </c>
      <c r="F80" s="105">
        <v>0</v>
      </c>
      <c r="G80" s="105">
        <v>0</v>
      </c>
      <c r="H80" s="122">
        <v>0</v>
      </c>
      <c r="I80" s="215">
        <v>0</v>
      </c>
      <c r="J80" s="143">
        <v>0</v>
      </c>
      <c r="K80" s="164">
        <v>393</v>
      </c>
      <c r="L80" s="164">
        <v>831</v>
      </c>
      <c r="M80" s="164">
        <v>831</v>
      </c>
      <c r="N80" s="164">
        <v>831</v>
      </c>
      <c r="O80" s="164">
        <v>831</v>
      </c>
      <c r="P80" s="60">
        <f t="shared" si="36"/>
        <v>3717</v>
      </c>
      <c r="R80" s="147"/>
    </row>
    <row r="81" spans="1:18" ht="63.75" thickBot="1" x14ac:dyDescent="0.3">
      <c r="A81" s="64" t="s">
        <v>22</v>
      </c>
      <c r="B81" s="65" t="s">
        <v>7</v>
      </c>
      <c r="C81" s="71"/>
      <c r="D81" s="67">
        <f>D82</f>
        <v>0</v>
      </c>
      <c r="E81" s="68">
        <f t="shared" ref="E81:O81" si="40">E82</f>
        <v>10</v>
      </c>
      <c r="F81" s="68">
        <f t="shared" si="40"/>
        <v>20</v>
      </c>
      <c r="G81" s="68">
        <f t="shared" si="40"/>
        <v>20</v>
      </c>
      <c r="H81" s="114">
        <f t="shared" si="40"/>
        <v>0</v>
      </c>
      <c r="I81" s="114">
        <f t="shared" si="40"/>
        <v>0</v>
      </c>
      <c r="J81" s="133">
        <f t="shared" si="40"/>
        <v>20</v>
      </c>
      <c r="K81" s="132">
        <f t="shared" si="40"/>
        <v>20</v>
      </c>
      <c r="L81" s="132">
        <f t="shared" si="40"/>
        <v>20</v>
      </c>
      <c r="M81" s="132">
        <f t="shared" si="40"/>
        <v>20</v>
      </c>
      <c r="N81" s="132">
        <f t="shared" si="40"/>
        <v>20</v>
      </c>
      <c r="O81" s="132">
        <f t="shared" si="40"/>
        <v>20</v>
      </c>
      <c r="P81" s="60">
        <f t="shared" si="36"/>
        <v>170</v>
      </c>
      <c r="R81" s="147"/>
    </row>
    <row r="82" spans="1:18" ht="15.75" x14ac:dyDescent="0.25">
      <c r="A82" s="236" t="s">
        <v>26</v>
      </c>
      <c r="B82" s="239" t="s">
        <v>11</v>
      </c>
      <c r="C82" s="61" t="s">
        <v>16</v>
      </c>
      <c r="D82" s="62">
        <f>D85</f>
        <v>0</v>
      </c>
      <c r="E82" s="63">
        <f t="shared" ref="E82:H82" si="41">E85</f>
        <v>10</v>
      </c>
      <c r="F82" s="63">
        <f t="shared" si="41"/>
        <v>20</v>
      </c>
      <c r="G82" s="63">
        <f>G85</f>
        <v>20</v>
      </c>
      <c r="H82" s="115">
        <f t="shared" si="41"/>
        <v>0</v>
      </c>
      <c r="I82" s="115">
        <f t="shared" ref="I82:O82" si="42">I85</f>
        <v>0</v>
      </c>
      <c r="J82" s="128">
        <f t="shared" si="42"/>
        <v>20</v>
      </c>
      <c r="K82" s="160">
        <f t="shared" si="42"/>
        <v>20</v>
      </c>
      <c r="L82" s="160">
        <f t="shared" si="42"/>
        <v>20</v>
      </c>
      <c r="M82" s="160">
        <f t="shared" si="42"/>
        <v>20</v>
      </c>
      <c r="N82" s="160">
        <f t="shared" si="42"/>
        <v>20</v>
      </c>
      <c r="O82" s="160">
        <f t="shared" si="42"/>
        <v>20</v>
      </c>
      <c r="P82" s="60">
        <f t="shared" si="36"/>
        <v>170</v>
      </c>
      <c r="R82" s="147"/>
    </row>
    <row r="83" spans="1:18" ht="31.5" x14ac:dyDescent="0.25">
      <c r="A83" s="236"/>
      <c r="B83" s="239"/>
      <c r="C83" s="22" t="s">
        <v>15</v>
      </c>
      <c r="D83" s="96">
        <v>0</v>
      </c>
      <c r="E83" s="97">
        <v>0</v>
      </c>
      <c r="F83" s="97">
        <v>0</v>
      </c>
      <c r="G83" s="97">
        <v>0</v>
      </c>
      <c r="H83" s="116">
        <v>0</v>
      </c>
      <c r="I83" s="116">
        <v>0</v>
      </c>
      <c r="J83" s="139">
        <v>0</v>
      </c>
      <c r="K83" s="156">
        <v>0</v>
      </c>
      <c r="L83" s="156">
        <v>0</v>
      </c>
      <c r="M83" s="156">
        <v>0</v>
      </c>
      <c r="N83" s="156">
        <v>0</v>
      </c>
      <c r="O83" s="156">
        <v>0</v>
      </c>
      <c r="P83" s="60">
        <f t="shared" si="36"/>
        <v>0</v>
      </c>
      <c r="R83" s="147"/>
    </row>
    <row r="84" spans="1:18" ht="15.75" x14ac:dyDescent="0.25">
      <c r="A84" s="236"/>
      <c r="B84" s="239"/>
      <c r="C84" s="22" t="s">
        <v>14</v>
      </c>
      <c r="D84" s="96">
        <v>0</v>
      </c>
      <c r="E84" s="97">
        <v>0</v>
      </c>
      <c r="F84" s="97">
        <v>0</v>
      </c>
      <c r="G84" s="97">
        <v>0</v>
      </c>
      <c r="H84" s="116">
        <v>0</v>
      </c>
      <c r="I84" s="116">
        <v>0</v>
      </c>
      <c r="J84" s="139">
        <v>0</v>
      </c>
      <c r="K84" s="156">
        <v>0</v>
      </c>
      <c r="L84" s="156">
        <v>0</v>
      </c>
      <c r="M84" s="156">
        <v>0</v>
      </c>
      <c r="N84" s="156">
        <v>0</v>
      </c>
      <c r="O84" s="156">
        <v>0</v>
      </c>
      <c r="P84" s="60">
        <f t="shared" si="36"/>
        <v>0</v>
      </c>
      <c r="R84" s="147"/>
    </row>
    <row r="85" spans="1:18" ht="15.75" x14ac:dyDescent="0.25">
      <c r="A85" s="236"/>
      <c r="B85" s="239"/>
      <c r="C85" s="22" t="s">
        <v>13</v>
      </c>
      <c r="D85" s="96">
        <v>0</v>
      </c>
      <c r="E85" s="97">
        <v>10</v>
      </c>
      <c r="F85" s="97">
        <v>20</v>
      </c>
      <c r="G85" s="97">
        <v>20</v>
      </c>
      <c r="H85" s="116">
        <v>0</v>
      </c>
      <c r="I85" s="212">
        <v>0</v>
      </c>
      <c r="J85" s="129">
        <v>20</v>
      </c>
      <c r="K85" s="156">
        <v>20</v>
      </c>
      <c r="L85" s="156">
        <v>20</v>
      </c>
      <c r="M85" s="156">
        <v>20</v>
      </c>
      <c r="N85" s="156">
        <v>20</v>
      </c>
      <c r="O85" s="156">
        <v>20</v>
      </c>
      <c r="P85" s="60">
        <f t="shared" si="36"/>
        <v>170</v>
      </c>
      <c r="R85" s="147"/>
    </row>
    <row r="86" spans="1:18" ht="32.25" thickBot="1" x14ac:dyDescent="0.3">
      <c r="A86" s="236"/>
      <c r="B86" s="239"/>
      <c r="C86" s="59" t="s">
        <v>30</v>
      </c>
      <c r="D86" s="98">
        <v>0</v>
      </c>
      <c r="E86" s="99">
        <v>0</v>
      </c>
      <c r="F86" s="99">
        <v>0</v>
      </c>
      <c r="G86" s="99">
        <v>0</v>
      </c>
      <c r="H86" s="117">
        <v>0</v>
      </c>
      <c r="I86" s="213">
        <v>0</v>
      </c>
      <c r="J86" s="136">
        <v>0</v>
      </c>
      <c r="K86" s="157">
        <v>0</v>
      </c>
      <c r="L86" s="157">
        <v>0</v>
      </c>
      <c r="M86" s="157">
        <v>0</v>
      </c>
      <c r="N86" s="157">
        <v>0</v>
      </c>
      <c r="O86" s="157">
        <v>0</v>
      </c>
      <c r="P86" s="60">
        <f t="shared" si="36"/>
        <v>0</v>
      </c>
      <c r="R86" s="147"/>
    </row>
    <row r="87" spans="1:18" ht="44.25" thickBot="1" x14ac:dyDescent="0.3">
      <c r="A87" s="64" t="s">
        <v>22</v>
      </c>
      <c r="B87" s="82" t="s">
        <v>39</v>
      </c>
      <c r="C87" s="71"/>
      <c r="D87" s="67">
        <f>D88</f>
        <v>0</v>
      </c>
      <c r="E87" s="68">
        <f t="shared" ref="E87:H87" si="43">E88</f>
        <v>0</v>
      </c>
      <c r="F87" s="68">
        <f t="shared" si="43"/>
        <v>0</v>
      </c>
      <c r="G87" s="68">
        <f t="shared" si="43"/>
        <v>150</v>
      </c>
      <c r="H87" s="114">
        <f t="shared" si="43"/>
        <v>0</v>
      </c>
      <c r="I87" s="216">
        <v>0</v>
      </c>
      <c r="J87" s="144">
        <v>0</v>
      </c>
      <c r="K87" s="165">
        <v>0</v>
      </c>
      <c r="L87" s="165">
        <v>0</v>
      </c>
      <c r="M87" s="165">
        <v>0</v>
      </c>
      <c r="N87" s="165">
        <v>0</v>
      </c>
      <c r="O87" s="165">
        <v>0</v>
      </c>
      <c r="P87" s="60">
        <f t="shared" si="36"/>
        <v>150</v>
      </c>
      <c r="R87" s="147"/>
    </row>
    <row r="88" spans="1:18" ht="15.75" x14ac:dyDescent="0.25">
      <c r="A88" s="236" t="s">
        <v>26</v>
      </c>
      <c r="B88" s="239" t="s">
        <v>11</v>
      </c>
      <c r="C88" s="61" t="s">
        <v>16</v>
      </c>
      <c r="D88" s="62">
        <f>D91</f>
        <v>0</v>
      </c>
      <c r="E88" s="63">
        <f t="shared" ref="E88:O88" si="44">E91</f>
        <v>0</v>
      </c>
      <c r="F88" s="63">
        <f t="shared" si="44"/>
        <v>0</v>
      </c>
      <c r="G88" s="63">
        <f t="shared" si="44"/>
        <v>150</v>
      </c>
      <c r="H88" s="123">
        <f t="shared" si="44"/>
        <v>0</v>
      </c>
      <c r="I88" s="115">
        <f t="shared" si="44"/>
        <v>0</v>
      </c>
      <c r="J88" s="128">
        <f t="shared" si="44"/>
        <v>0</v>
      </c>
      <c r="K88" s="166">
        <f>K91</f>
        <v>0</v>
      </c>
      <c r="L88" s="166">
        <f t="shared" si="44"/>
        <v>0</v>
      </c>
      <c r="M88" s="166">
        <f t="shared" si="44"/>
        <v>0</v>
      </c>
      <c r="N88" s="166">
        <f t="shared" si="44"/>
        <v>0</v>
      </c>
      <c r="O88" s="166">
        <f t="shared" si="44"/>
        <v>0</v>
      </c>
      <c r="P88" s="60">
        <f t="shared" si="36"/>
        <v>150</v>
      </c>
      <c r="R88" s="147"/>
    </row>
    <row r="89" spans="1:18" ht="31.5" x14ac:dyDescent="0.25">
      <c r="A89" s="236"/>
      <c r="B89" s="239"/>
      <c r="C89" s="22" t="s">
        <v>15</v>
      </c>
      <c r="D89" s="96">
        <v>0</v>
      </c>
      <c r="E89" s="97">
        <v>0</v>
      </c>
      <c r="F89" s="97">
        <v>0</v>
      </c>
      <c r="G89" s="97">
        <v>0</v>
      </c>
      <c r="H89" s="116">
        <v>0</v>
      </c>
      <c r="I89" s="212">
        <v>0</v>
      </c>
      <c r="J89" s="129">
        <v>0</v>
      </c>
      <c r="K89" s="156">
        <v>0</v>
      </c>
      <c r="L89" s="156">
        <v>0</v>
      </c>
      <c r="M89" s="156">
        <v>0</v>
      </c>
      <c r="N89" s="156">
        <v>0</v>
      </c>
      <c r="O89" s="156">
        <v>0</v>
      </c>
      <c r="P89" s="60">
        <f t="shared" si="36"/>
        <v>0</v>
      </c>
      <c r="R89" s="147"/>
    </row>
    <row r="90" spans="1:18" ht="15.75" x14ac:dyDescent="0.25">
      <c r="A90" s="236"/>
      <c r="B90" s="239"/>
      <c r="C90" s="22" t="s">
        <v>14</v>
      </c>
      <c r="D90" s="96">
        <v>0</v>
      </c>
      <c r="E90" s="97">
        <v>0</v>
      </c>
      <c r="F90" s="97">
        <v>0</v>
      </c>
      <c r="G90" s="97">
        <v>0</v>
      </c>
      <c r="H90" s="116">
        <v>0</v>
      </c>
      <c r="I90" s="212">
        <v>0</v>
      </c>
      <c r="J90" s="129">
        <v>0</v>
      </c>
      <c r="K90" s="156">
        <v>0</v>
      </c>
      <c r="L90" s="156">
        <v>0</v>
      </c>
      <c r="M90" s="156">
        <v>0</v>
      </c>
      <c r="N90" s="156">
        <v>0</v>
      </c>
      <c r="O90" s="156">
        <v>0</v>
      </c>
      <c r="P90" s="60">
        <f t="shared" si="36"/>
        <v>0</v>
      </c>
      <c r="R90" s="147"/>
    </row>
    <row r="91" spans="1:18" ht="15.75" x14ac:dyDescent="0.25">
      <c r="A91" s="236"/>
      <c r="B91" s="239"/>
      <c r="C91" s="22" t="s">
        <v>13</v>
      </c>
      <c r="D91" s="96">
        <v>0</v>
      </c>
      <c r="E91" s="97">
        <v>0</v>
      </c>
      <c r="F91" s="97">
        <v>0</v>
      </c>
      <c r="G91" s="97">
        <v>150</v>
      </c>
      <c r="H91" s="116">
        <v>0</v>
      </c>
      <c r="I91" s="212">
        <v>0</v>
      </c>
      <c r="J91" s="129">
        <v>0</v>
      </c>
      <c r="K91" s="156">
        <v>0</v>
      </c>
      <c r="L91" s="156">
        <v>0</v>
      </c>
      <c r="M91" s="156">
        <v>0</v>
      </c>
      <c r="N91" s="156">
        <v>0</v>
      </c>
      <c r="O91" s="156">
        <v>0</v>
      </c>
      <c r="P91" s="60">
        <f t="shared" si="36"/>
        <v>150</v>
      </c>
      <c r="R91" s="147"/>
    </row>
    <row r="92" spans="1:18" ht="32.25" thickBot="1" x14ac:dyDescent="0.3">
      <c r="A92" s="236"/>
      <c r="B92" s="239"/>
      <c r="C92" s="59" t="s">
        <v>30</v>
      </c>
      <c r="D92" s="98">
        <v>0</v>
      </c>
      <c r="E92" s="99">
        <v>0</v>
      </c>
      <c r="F92" s="99">
        <v>0</v>
      </c>
      <c r="G92" s="99">
        <v>0</v>
      </c>
      <c r="H92" s="117">
        <v>0</v>
      </c>
      <c r="I92" s="213">
        <v>0</v>
      </c>
      <c r="J92" s="136">
        <v>0</v>
      </c>
      <c r="K92" s="157">
        <v>0</v>
      </c>
      <c r="L92" s="157">
        <v>0</v>
      </c>
      <c r="M92" s="157">
        <v>0</v>
      </c>
      <c r="N92" s="157">
        <v>0</v>
      </c>
      <c r="O92" s="157">
        <v>0</v>
      </c>
      <c r="P92" s="60">
        <f t="shared" si="36"/>
        <v>0</v>
      </c>
      <c r="R92" s="147"/>
    </row>
    <row r="93" spans="1:18" ht="77.25" customHeight="1" thickBot="1" x14ac:dyDescent="0.3">
      <c r="A93" s="64" t="s">
        <v>22</v>
      </c>
      <c r="B93" s="70" t="s">
        <v>40</v>
      </c>
      <c r="C93" s="71"/>
      <c r="D93" s="67">
        <f>D94</f>
        <v>10</v>
      </c>
      <c r="E93" s="68">
        <f>E94</f>
        <v>8.52</v>
      </c>
      <c r="F93" s="68">
        <f>F94</f>
        <v>4.0999999999999996</v>
      </c>
      <c r="G93" s="68">
        <f t="shared" ref="G93:O93" si="45">G94</f>
        <v>0</v>
      </c>
      <c r="H93" s="114">
        <f t="shared" si="45"/>
        <v>0</v>
      </c>
      <c r="I93" s="114">
        <f t="shared" si="45"/>
        <v>0</v>
      </c>
      <c r="J93" s="133">
        <f t="shared" si="45"/>
        <v>31.31</v>
      </c>
      <c r="K93" s="132">
        <f t="shared" si="45"/>
        <v>0</v>
      </c>
      <c r="L93" s="132">
        <f t="shared" si="45"/>
        <v>0</v>
      </c>
      <c r="M93" s="132">
        <f t="shared" si="45"/>
        <v>0</v>
      </c>
      <c r="N93" s="132">
        <f t="shared" si="45"/>
        <v>0</v>
      </c>
      <c r="O93" s="132">
        <f t="shared" si="45"/>
        <v>0</v>
      </c>
      <c r="P93" s="60">
        <f>SUM(D93:O93)</f>
        <v>53.929999999999993</v>
      </c>
      <c r="R93" s="147"/>
    </row>
    <row r="94" spans="1:18" ht="15.75" customHeight="1" x14ac:dyDescent="0.25">
      <c r="A94" s="236" t="s">
        <v>26</v>
      </c>
      <c r="B94" s="239" t="s">
        <v>45</v>
      </c>
      <c r="C94" s="61" t="s">
        <v>16</v>
      </c>
      <c r="D94" s="62">
        <f>D97</f>
        <v>10</v>
      </c>
      <c r="E94" s="63">
        <f>E97+E96</f>
        <v>8.52</v>
      </c>
      <c r="F94" s="63">
        <f>F97+F96</f>
        <v>4.0999999999999996</v>
      </c>
      <c r="G94" s="63">
        <f t="shared" ref="G94:O94" si="46">G97+G96</f>
        <v>0</v>
      </c>
      <c r="H94" s="115">
        <f>H97+H96</f>
        <v>0</v>
      </c>
      <c r="I94" s="115">
        <f t="shared" si="46"/>
        <v>0</v>
      </c>
      <c r="J94" s="128">
        <f t="shared" si="46"/>
        <v>31.31</v>
      </c>
      <c r="K94" s="166">
        <f t="shared" si="46"/>
        <v>0</v>
      </c>
      <c r="L94" s="166">
        <f t="shared" si="46"/>
        <v>0</v>
      </c>
      <c r="M94" s="166">
        <f t="shared" si="46"/>
        <v>0</v>
      </c>
      <c r="N94" s="166">
        <f t="shared" si="46"/>
        <v>0</v>
      </c>
      <c r="O94" s="166">
        <f t="shared" si="46"/>
        <v>0</v>
      </c>
      <c r="P94" s="60">
        <f t="shared" ref="P94:P109" si="47">SUM(D94:O94)</f>
        <v>53.929999999999993</v>
      </c>
      <c r="R94" s="147"/>
    </row>
    <row r="95" spans="1:18" ht="31.5" x14ac:dyDescent="0.25">
      <c r="A95" s="236"/>
      <c r="B95" s="239"/>
      <c r="C95" s="22" t="s">
        <v>15</v>
      </c>
      <c r="D95" s="96">
        <v>0</v>
      </c>
      <c r="E95" s="97">
        <v>0</v>
      </c>
      <c r="F95" s="97">
        <v>0</v>
      </c>
      <c r="G95" s="97">
        <v>0</v>
      </c>
      <c r="H95" s="116">
        <v>0</v>
      </c>
      <c r="I95" s="116">
        <v>0</v>
      </c>
      <c r="J95" s="139">
        <v>0</v>
      </c>
      <c r="K95" s="156">
        <v>0</v>
      </c>
      <c r="L95" s="156">
        <v>0</v>
      </c>
      <c r="M95" s="156">
        <v>0</v>
      </c>
      <c r="N95" s="156">
        <v>0</v>
      </c>
      <c r="O95" s="156">
        <v>0</v>
      </c>
      <c r="P95" s="60">
        <f t="shared" si="47"/>
        <v>0</v>
      </c>
      <c r="R95" s="147"/>
    </row>
    <row r="96" spans="1:18" ht="15.75" x14ac:dyDescent="0.25">
      <c r="A96" s="236"/>
      <c r="B96" s="239"/>
      <c r="C96" s="22" t="s">
        <v>14</v>
      </c>
      <c r="D96" s="96">
        <v>0</v>
      </c>
      <c r="E96" s="97">
        <v>8.42</v>
      </c>
      <c r="F96" s="97">
        <v>4</v>
      </c>
      <c r="G96" s="97">
        <v>0</v>
      </c>
      <c r="H96" s="116">
        <v>0</v>
      </c>
      <c r="I96" s="116">
        <v>0</v>
      </c>
      <c r="J96" s="139">
        <v>30.99</v>
      </c>
      <c r="K96" s="156">
        <v>0</v>
      </c>
      <c r="L96" s="156">
        <v>0</v>
      </c>
      <c r="M96" s="156">
        <v>0</v>
      </c>
      <c r="N96" s="156">
        <v>0</v>
      </c>
      <c r="O96" s="156">
        <v>0</v>
      </c>
      <c r="P96" s="60">
        <f t="shared" si="47"/>
        <v>43.41</v>
      </c>
      <c r="R96" s="147"/>
    </row>
    <row r="97" spans="1:19" ht="15.75" x14ac:dyDescent="0.25">
      <c r="A97" s="236"/>
      <c r="B97" s="239"/>
      <c r="C97" s="22" t="s">
        <v>13</v>
      </c>
      <c r="D97" s="96">
        <v>10</v>
      </c>
      <c r="E97" s="97">
        <v>0.1</v>
      </c>
      <c r="F97" s="97">
        <v>0.1</v>
      </c>
      <c r="G97" s="97">
        <v>0</v>
      </c>
      <c r="H97" s="116">
        <v>0</v>
      </c>
      <c r="I97" s="116">
        <v>0</v>
      </c>
      <c r="J97" s="139">
        <v>0.32</v>
      </c>
      <c r="K97" s="156">
        <v>0</v>
      </c>
      <c r="L97" s="156">
        <v>0</v>
      </c>
      <c r="M97" s="156">
        <v>0</v>
      </c>
      <c r="N97" s="156">
        <v>0</v>
      </c>
      <c r="O97" s="156">
        <v>0</v>
      </c>
      <c r="P97" s="60">
        <f t="shared" si="47"/>
        <v>10.52</v>
      </c>
      <c r="R97" s="147"/>
    </row>
    <row r="98" spans="1:19" ht="106.5" customHeight="1" thickBot="1" x14ac:dyDescent="0.3">
      <c r="A98" s="236"/>
      <c r="B98" s="239"/>
      <c r="C98" s="59" t="s">
        <v>30</v>
      </c>
      <c r="D98" s="98">
        <v>0</v>
      </c>
      <c r="E98" s="99">
        <v>0</v>
      </c>
      <c r="F98" s="99">
        <v>0</v>
      </c>
      <c r="G98" s="99">
        <v>0</v>
      </c>
      <c r="H98" s="117">
        <v>0</v>
      </c>
      <c r="I98" s="117">
        <v>0</v>
      </c>
      <c r="J98" s="142">
        <v>0</v>
      </c>
      <c r="K98" s="157">
        <v>0</v>
      </c>
      <c r="L98" s="157">
        <v>0</v>
      </c>
      <c r="M98" s="157">
        <v>0</v>
      </c>
      <c r="N98" s="157">
        <v>0</v>
      </c>
      <c r="O98" s="157">
        <v>0</v>
      </c>
      <c r="P98" s="60">
        <f t="shared" si="47"/>
        <v>0</v>
      </c>
      <c r="R98" s="147"/>
    </row>
    <row r="99" spans="1:19" ht="48.75" customHeight="1" thickBot="1" x14ac:dyDescent="0.3">
      <c r="A99" s="75" t="s">
        <v>22</v>
      </c>
      <c r="B99" s="76" t="s">
        <v>9</v>
      </c>
      <c r="C99" s="77" t="s">
        <v>27</v>
      </c>
      <c r="D99" s="78">
        <f>D100</f>
        <v>605.6</v>
      </c>
      <c r="E99" s="79">
        <f>E100</f>
        <v>588.9</v>
      </c>
      <c r="F99" s="79">
        <f t="shared" ref="F99:O99" si="48">F100</f>
        <v>786.8</v>
      </c>
      <c r="G99" s="79">
        <f t="shared" si="48"/>
        <v>705.7</v>
      </c>
      <c r="H99" s="124">
        <f t="shared" si="48"/>
        <v>859.85311999999999</v>
      </c>
      <c r="I99" s="124">
        <f t="shared" si="48"/>
        <v>853.52711999999997</v>
      </c>
      <c r="J99" s="127">
        <f t="shared" si="48"/>
        <v>853.52711999999997</v>
      </c>
      <c r="K99" s="78">
        <f t="shared" si="48"/>
        <v>853.82399999999996</v>
      </c>
      <c r="L99" s="78">
        <f t="shared" si="48"/>
        <v>853.82399999999996</v>
      </c>
      <c r="M99" s="78">
        <f t="shared" si="48"/>
        <v>853.82399999999996</v>
      </c>
      <c r="N99" s="78">
        <f t="shared" si="48"/>
        <v>853.82399999999996</v>
      </c>
      <c r="O99" s="78">
        <f t="shared" si="48"/>
        <v>853.82399999999996</v>
      </c>
      <c r="P99" s="60">
        <f t="shared" si="47"/>
        <v>9523.0273599999982</v>
      </c>
      <c r="R99" s="147"/>
    </row>
    <row r="100" spans="1:19" ht="15.75" x14ac:dyDescent="0.25">
      <c r="A100" s="236" t="s">
        <v>26</v>
      </c>
      <c r="B100" s="239" t="s">
        <v>24</v>
      </c>
      <c r="C100" s="61" t="s">
        <v>16</v>
      </c>
      <c r="D100" s="62">
        <f>D103</f>
        <v>605.6</v>
      </c>
      <c r="E100" s="63">
        <f t="shared" ref="E100:H100" si="49">E103</f>
        <v>588.9</v>
      </c>
      <c r="F100" s="63">
        <f t="shared" si="49"/>
        <v>786.8</v>
      </c>
      <c r="G100" s="63">
        <f t="shared" si="49"/>
        <v>705.7</v>
      </c>
      <c r="H100" s="115">
        <f t="shared" si="49"/>
        <v>859.85311999999999</v>
      </c>
      <c r="I100" s="115">
        <f t="shared" ref="I100:O100" si="50">I103</f>
        <v>853.52711999999997</v>
      </c>
      <c r="J100" s="128">
        <f t="shared" si="50"/>
        <v>853.52711999999997</v>
      </c>
      <c r="K100" s="160">
        <f t="shared" si="50"/>
        <v>853.82399999999996</v>
      </c>
      <c r="L100" s="160">
        <f t="shared" si="50"/>
        <v>853.82399999999996</v>
      </c>
      <c r="M100" s="160">
        <f t="shared" si="50"/>
        <v>853.82399999999996</v>
      </c>
      <c r="N100" s="160">
        <f t="shared" si="50"/>
        <v>853.82399999999996</v>
      </c>
      <c r="O100" s="160">
        <f t="shared" si="50"/>
        <v>853.82399999999996</v>
      </c>
      <c r="P100" s="60">
        <f t="shared" si="47"/>
        <v>9523.0273599999982</v>
      </c>
      <c r="R100" s="147"/>
    </row>
    <row r="101" spans="1:19" ht="31.5" x14ac:dyDescent="0.25">
      <c r="A101" s="236"/>
      <c r="B101" s="239"/>
      <c r="C101" s="22" t="s">
        <v>15</v>
      </c>
      <c r="D101" s="96">
        <v>0</v>
      </c>
      <c r="E101" s="97">
        <v>0</v>
      </c>
      <c r="F101" s="97">
        <v>0</v>
      </c>
      <c r="G101" s="97">
        <v>0</v>
      </c>
      <c r="H101" s="116">
        <v>0</v>
      </c>
      <c r="I101" s="116">
        <v>0</v>
      </c>
      <c r="J101" s="139">
        <v>0</v>
      </c>
      <c r="K101" s="156">
        <v>0</v>
      </c>
      <c r="L101" s="156">
        <v>0</v>
      </c>
      <c r="M101" s="156">
        <v>0</v>
      </c>
      <c r="N101" s="156">
        <v>0</v>
      </c>
      <c r="O101" s="156">
        <v>0</v>
      </c>
      <c r="P101" s="60">
        <f t="shared" si="47"/>
        <v>0</v>
      </c>
      <c r="R101" s="147"/>
    </row>
    <row r="102" spans="1:19" ht="15.75" x14ac:dyDescent="0.25">
      <c r="A102" s="236"/>
      <c r="B102" s="239"/>
      <c r="C102" s="22" t="s">
        <v>14</v>
      </c>
      <c r="D102" s="96">
        <v>0</v>
      </c>
      <c r="E102" s="97">
        <v>0</v>
      </c>
      <c r="F102" s="97">
        <v>0</v>
      </c>
      <c r="G102" s="97">
        <v>0</v>
      </c>
      <c r="H102" s="116">
        <v>0</v>
      </c>
      <c r="I102" s="116">
        <v>0</v>
      </c>
      <c r="J102" s="139">
        <v>0</v>
      </c>
      <c r="K102" s="156">
        <v>0</v>
      </c>
      <c r="L102" s="156">
        <v>0</v>
      </c>
      <c r="M102" s="156">
        <v>0</v>
      </c>
      <c r="N102" s="156">
        <v>0</v>
      </c>
      <c r="O102" s="156">
        <v>0</v>
      </c>
      <c r="P102" s="60">
        <f t="shared" si="47"/>
        <v>0</v>
      </c>
      <c r="R102" s="147"/>
    </row>
    <row r="103" spans="1:19" ht="15.75" x14ac:dyDescent="0.25">
      <c r="A103" s="236"/>
      <c r="B103" s="239"/>
      <c r="C103" s="22" t="s">
        <v>13</v>
      </c>
      <c r="D103" s="96">
        <v>605.6</v>
      </c>
      <c r="E103" s="97">
        <v>588.9</v>
      </c>
      <c r="F103" s="97">
        <v>786.8</v>
      </c>
      <c r="G103" s="97">
        <v>705.7</v>
      </c>
      <c r="H103" s="116">
        <v>859.85311999999999</v>
      </c>
      <c r="I103" s="212">
        <v>853.52711999999997</v>
      </c>
      <c r="J103" s="129">
        <v>853.52711999999997</v>
      </c>
      <c r="K103" s="156">
        <v>853.82399999999996</v>
      </c>
      <c r="L103" s="156">
        <v>853.82399999999996</v>
      </c>
      <c r="M103" s="156">
        <v>853.82399999999996</v>
      </c>
      <c r="N103" s="156">
        <v>853.82399999999996</v>
      </c>
      <c r="O103" s="156">
        <v>853.82399999999996</v>
      </c>
      <c r="P103" s="60">
        <f t="shared" si="47"/>
        <v>9523.0273599999982</v>
      </c>
      <c r="R103" s="147"/>
    </row>
    <row r="104" spans="1:19" ht="32.25" thickBot="1" x14ac:dyDescent="0.3">
      <c r="A104" s="236"/>
      <c r="B104" s="239"/>
      <c r="C104" s="59" t="s">
        <v>30</v>
      </c>
      <c r="D104" s="98">
        <v>0</v>
      </c>
      <c r="E104" s="99">
        <v>0</v>
      </c>
      <c r="F104" s="99">
        <v>0</v>
      </c>
      <c r="G104" s="99">
        <v>0</v>
      </c>
      <c r="H104" s="117">
        <v>0</v>
      </c>
      <c r="I104" s="213">
        <v>0</v>
      </c>
      <c r="J104" s="136">
        <v>0</v>
      </c>
      <c r="K104" s="157">
        <v>0</v>
      </c>
      <c r="L104" s="157">
        <v>0</v>
      </c>
      <c r="M104" s="157">
        <v>0</v>
      </c>
      <c r="N104" s="157">
        <v>0</v>
      </c>
      <c r="O104" s="157">
        <v>0</v>
      </c>
      <c r="P104" s="60">
        <f t="shared" si="47"/>
        <v>0</v>
      </c>
      <c r="R104" s="147"/>
    </row>
    <row r="105" spans="1:19" ht="77.25" customHeight="1" thickBot="1" x14ac:dyDescent="0.3">
      <c r="A105" s="64" t="s">
        <v>22</v>
      </c>
      <c r="B105" s="65" t="s">
        <v>8</v>
      </c>
      <c r="C105" s="71"/>
      <c r="D105" s="67">
        <f>D106</f>
        <v>0.7</v>
      </c>
      <c r="E105" s="68">
        <f t="shared" ref="E105:O105" si="51">E106</f>
        <v>1.1000000000000001</v>
      </c>
      <c r="F105" s="68">
        <f t="shared" si="51"/>
        <v>3.7</v>
      </c>
      <c r="G105" s="68">
        <f t="shared" si="51"/>
        <v>2.2999999999999998</v>
      </c>
      <c r="H105" s="114">
        <f t="shared" si="51"/>
        <v>1.8</v>
      </c>
      <c r="I105" s="114">
        <f t="shared" si="51"/>
        <v>0.2</v>
      </c>
      <c r="J105" s="133">
        <f t="shared" si="51"/>
        <v>6.7</v>
      </c>
      <c r="K105" s="154">
        <f t="shared" si="51"/>
        <v>6.7</v>
      </c>
      <c r="L105" s="154">
        <f t="shared" si="51"/>
        <v>6.7</v>
      </c>
      <c r="M105" s="154">
        <f t="shared" si="51"/>
        <v>6.7</v>
      </c>
      <c r="N105" s="154">
        <f t="shared" si="51"/>
        <v>6.7</v>
      </c>
      <c r="O105" s="154">
        <f t="shared" si="51"/>
        <v>6.7</v>
      </c>
      <c r="P105" s="60">
        <f t="shared" si="47"/>
        <v>50.000000000000007</v>
      </c>
      <c r="R105" s="147"/>
    </row>
    <row r="106" spans="1:19" ht="15.75" x14ac:dyDescent="0.25">
      <c r="A106" s="236" t="s">
        <v>26</v>
      </c>
      <c r="B106" s="239" t="s">
        <v>25</v>
      </c>
      <c r="C106" s="61" t="s">
        <v>16</v>
      </c>
      <c r="D106" s="62">
        <f>D108</f>
        <v>0.7</v>
      </c>
      <c r="E106" s="63">
        <f t="shared" ref="E106:H106" si="52">E108</f>
        <v>1.1000000000000001</v>
      </c>
      <c r="F106" s="63">
        <f t="shared" si="52"/>
        <v>3.7</v>
      </c>
      <c r="G106" s="63">
        <f t="shared" si="52"/>
        <v>2.2999999999999998</v>
      </c>
      <c r="H106" s="115">
        <f t="shared" si="52"/>
        <v>1.8</v>
      </c>
      <c r="I106" s="115">
        <f t="shared" ref="I106:O106" si="53">I108</f>
        <v>0.2</v>
      </c>
      <c r="J106" s="128">
        <f t="shared" si="53"/>
        <v>6.7</v>
      </c>
      <c r="K106" s="160">
        <f t="shared" si="53"/>
        <v>6.7</v>
      </c>
      <c r="L106" s="160">
        <f t="shared" si="53"/>
        <v>6.7</v>
      </c>
      <c r="M106" s="160">
        <f t="shared" si="53"/>
        <v>6.7</v>
      </c>
      <c r="N106" s="160">
        <f t="shared" si="53"/>
        <v>6.7</v>
      </c>
      <c r="O106" s="160">
        <f t="shared" si="53"/>
        <v>6.7</v>
      </c>
      <c r="P106" s="60">
        <f t="shared" si="47"/>
        <v>50.000000000000007</v>
      </c>
      <c r="R106" s="147"/>
    </row>
    <row r="107" spans="1:19" ht="31.5" x14ac:dyDescent="0.25">
      <c r="A107" s="236"/>
      <c r="B107" s="239"/>
      <c r="C107" s="22" t="s">
        <v>15</v>
      </c>
      <c r="D107" s="96">
        <v>0</v>
      </c>
      <c r="E107" s="97">
        <v>0</v>
      </c>
      <c r="F107" s="97">
        <v>0</v>
      </c>
      <c r="G107" s="97">
        <v>0</v>
      </c>
      <c r="H107" s="116">
        <v>0</v>
      </c>
      <c r="I107" s="116">
        <v>0</v>
      </c>
      <c r="J107" s="139">
        <v>0</v>
      </c>
      <c r="K107" s="156">
        <v>0</v>
      </c>
      <c r="L107" s="156">
        <v>0</v>
      </c>
      <c r="M107" s="156">
        <v>0</v>
      </c>
      <c r="N107" s="156">
        <v>0</v>
      </c>
      <c r="O107" s="156">
        <v>0</v>
      </c>
      <c r="P107" s="60">
        <f t="shared" si="47"/>
        <v>0</v>
      </c>
      <c r="R107" s="147"/>
    </row>
    <row r="108" spans="1:19" ht="15.75" x14ac:dyDescent="0.25">
      <c r="A108" s="236"/>
      <c r="B108" s="239"/>
      <c r="C108" s="22" t="s">
        <v>14</v>
      </c>
      <c r="D108" s="96">
        <v>0.7</v>
      </c>
      <c r="E108" s="97">
        <v>1.1000000000000001</v>
      </c>
      <c r="F108" s="97">
        <v>3.7</v>
      </c>
      <c r="G108" s="97">
        <v>2.2999999999999998</v>
      </c>
      <c r="H108" s="116">
        <v>1.8</v>
      </c>
      <c r="I108" s="212">
        <v>0.2</v>
      </c>
      <c r="J108" s="129">
        <v>6.7</v>
      </c>
      <c r="K108" s="155">
        <v>6.7</v>
      </c>
      <c r="L108" s="155">
        <v>6.7</v>
      </c>
      <c r="M108" s="155">
        <v>6.7</v>
      </c>
      <c r="N108" s="155">
        <v>6.7</v>
      </c>
      <c r="O108" s="155">
        <v>6.7</v>
      </c>
      <c r="P108" s="60">
        <f t="shared" si="47"/>
        <v>50.000000000000007</v>
      </c>
      <c r="R108" s="147"/>
    </row>
    <row r="109" spans="1:19" ht="15.75" x14ac:dyDescent="0.25">
      <c r="A109" s="236"/>
      <c r="B109" s="239"/>
      <c r="C109" s="22" t="s">
        <v>13</v>
      </c>
      <c r="D109" s="96">
        <v>0</v>
      </c>
      <c r="E109" s="97">
        <v>0</v>
      </c>
      <c r="F109" s="97">
        <v>0</v>
      </c>
      <c r="G109" s="97">
        <v>0</v>
      </c>
      <c r="H109" s="116">
        <v>0</v>
      </c>
      <c r="I109" s="116">
        <v>0</v>
      </c>
      <c r="J109" s="139">
        <v>0</v>
      </c>
      <c r="K109" s="156">
        <v>0</v>
      </c>
      <c r="L109" s="156">
        <v>0</v>
      </c>
      <c r="M109" s="156">
        <v>0</v>
      </c>
      <c r="N109" s="156">
        <v>0</v>
      </c>
      <c r="O109" s="156">
        <v>0</v>
      </c>
      <c r="P109" s="60">
        <f t="shared" si="47"/>
        <v>0</v>
      </c>
      <c r="Q109" s="29">
        <v>0</v>
      </c>
      <c r="R109" s="147"/>
    </row>
    <row r="110" spans="1:19" ht="32.25" thickBot="1" x14ac:dyDescent="0.3">
      <c r="A110" s="236"/>
      <c r="B110" s="239"/>
      <c r="C110" s="59" t="s">
        <v>30</v>
      </c>
      <c r="D110" s="98">
        <v>0</v>
      </c>
      <c r="E110" s="99">
        <v>0</v>
      </c>
      <c r="F110" s="99">
        <v>0</v>
      </c>
      <c r="G110" s="99">
        <v>0</v>
      </c>
      <c r="H110" s="117">
        <v>0</v>
      </c>
      <c r="I110" s="117">
        <v>0</v>
      </c>
      <c r="J110" s="142">
        <v>0</v>
      </c>
      <c r="K110" s="157">
        <v>0</v>
      </c>
      <c r="L110" s="157">
        <v>0</v>
      </c>
      <c r="M110" s="157">
        <v>0</v>
      </c>
      <c r="N110" s="157">
        <v>0</v>
      </c>
      <c r="O110" s="157">
        <v>0</v>
      </c>
      <c r="P110" s="60">
        <f>SUM(D110:O110)</f>
        <v>0</v>
      </c>
      <c r="R110" s="147"/>
    </row>
    <row r="111" spans="1:19" ht="84" customHeight="1" thickBot="1" x14ac:dyDescent="0.3">
      <c r="A111" s="64" t="s">
        <v>22</v>
      </c>
      <c r="B111" s="65" t="s">
        <v>10</v>
      </c>
      <c r="C111" s="71"/>
      <c r="D111" s="67">
        <f>D112+D117</f>
        <v>241</v>
      </c>
      <c r="E111" s="68">
        <f t="shared" ref="E111:O111" si="54">E112+E117</f>
        <v>262.7</v>
      </c>
      <c r="F111" s="68">
        <f t="shared" si="54"/>
        <v>272</v>
      </c>
      <c r="G111" s="68">
        <f t="shared" si="54"/>
        <v>359</v>
      </c>
      <c r="H111" s="114">
        <f t="shared" si="54"/>
        <v>399.80110000000002</v>
      </c>
      <c r="I111" s="114">
        <f t="shared" ref="I111" si="55">I112+I117</f>
        <v>471.99364000000003</v>
      </c>
      <c r="J111" s="133">
        <f t="shared" si="54"/>
        <v>462.06</v>
      </c>
      <c r="K111" s="154">
        <f t="shared" si="54"/>
        <v>503.78</v>
      </c>
      <c r="L111" s="154">
        <f t="shared" si="54"/>
        <v>521.73</v>
      </c>
      <c r="M111" s="154">
        <f t="shared" si="54"/>
        <v>521.73</v>
      </c>
      <c r="N111" s="154">
        <f t="shared" si="54"/>
        <v>521.73</v>
      </c>
      <c r="O111" s="154">
        <f t="shared" si="54"/>
        <v>521.73</v>
      </c>
      <c r="P111" s="60">
        <f t="shared" ref="P111:P121" si="56">SUM(D111:O111)</f>
        <v>5059.2547400000003</v>
      </c>
      <c r="R111" s="147"/>
    </row>
    <row r="112" spans="1:19" ht="15.75" x14ac:dyDescent="0.25">
      <c r="A112" s="236" t="s">
        <v>26</v>
      </c>
      <c r="B112" s="239" t="s">
        <v>23</v>
      </c>
      <c r="C112" s="61" t="s">
        <v>16</v>
      </c>
      <c r="D112" s="62">
        <f>D113+D115</f>
        <v>241</v>
      </c>
      <c r="E112" s="63">
        <f>E113+E114+E115+E116</f>
        <v>262.7</v>
      </c>
      <c r="F112" s="63">
        <f t="shared" ref="F112:Q112" si="57">F113+F115</f>
        <v>272</v>
      </c>
      <c r="G112" s="63">
        <f t="shared" si="57"/>
        <v>359</v>
      </c>
      <c r="H112" s="115">
        <f>H113+H115</f>
        <v>399.80110000000002</v>
      </c>
      <c r="I112" s="115">
        <f>I113+I115</f>
        <v>471.99364000000003</v>
      </c>
      <c r="J112" s="128">
        <f t="shared" si="57"/>
        <v>462.06</v>
      </c>
      <c r="K112" s="160">
        <f t="shared" si="57"/>
        <v>503.78</v>
      </c>
      <c r="L112" s="160">
        <f t="shared" si="57"/>
        <v>521.73</v>
      </c>
      <c r="M112" s="160">
        <f t="shared" si="57"/>
        <v>521.73</v>
      </c>
      <c r="N112" s="160">
        <f t="shared" si="57"/>
        <v>521.73</v>
      </c>
      <c r="O112" s="160">
        <f t="shared" si="57"/>
        <v>521.73</v>
      </c>
      <c r="P112" s="60">
        <f t="shared" si="56"/>
        <v>5059.2547400000003</v>
      </c>
      <c r="Q112" s="29">
        <f t="shared" si="57"/>
        <v>0</v>
      </c>
      <c r="R112" s="147"/>
      <c r="S112" s="45"/>
    </row>
    <row r="113" spans="1:18" ht="31.5" x14ac:dyDescent="0.25">
      <c r="A113" s="236"/>
      <c r="B113" s="239"/>
      <c r="C113" s="22" t="s">
        <v>15</v>
      </c>
      <c r="D113" s="96">
        <v>241</v>
      </c>
      <c r="E113" s="97">
        <v>262.7</v>
      </c>
      <c r="F113" s="97">
        <v>272</v>
      </c>
      <c r="G113" s="97">
        <v>317.5</v>
      </c>
      <c r="H113" s="116">
        <v>370.6</v>
      </c>
      <c r="I113" s="212">
        <v>444.6</v>
      </c>
      <c r="J113" s="129">
        <v>461.06</v>
      </c>
      <c r="K113" s="156">
        <v>503.78</v>
      </c>
      <c r="L113" s="156">
        <v>521.73</v>
      </c>
      <c r="M113" s="156">
        <v>521.73</v>
      </c>
      <c r="N113" s="156">
        <v>521.73</v>
      </c>
      <c r="O113" s="156">
        <v>521.73</v>
      </c>
      <c r="P113" s="60">
        <f t="shared" si="56"/>
        <v>4960.16</v>
      </c>
      <c r="R113" s="147"/>
    </row>
    <row r="114" spans="1:18" ht="15.75" x14ac:dyDescent="0.25">
      <c r="A114" s="236"/>
      <c r="B114" s="239"/>
      <c r="C114" s="22" t="s">
        <v>14</v>
      </c>
      <c r="D114" s="96">
        <v>0</v>
      </c>
      <c r="E114" s="97">
        <v>0</v>
      </c>
      <c r="F114" s="97">
        <v>0</v>
      </c>
      <c r="G114" s="97">
        <v>0</v>
      </c>
      <c r="H114" s="116">
        <v>0</v>
      </c>
      <c r="I114" s="212">
        <v>0</v>
      </c>
      <c r="J114" s="129">
        <v>0</v>
      </c>
      <c r="K114" s="156">
        <v>0</v>
      </c>
      <c r="L114" s="156">
        <v>0</v>
      </c>
      <c r="M114" s="156">
        <v>0</v>
      </c>
      <c r="N114" s="156">
        <v>0</v>
      </c>
      <c r="O114" s="156">
        <v>0</v>
      </c>
      <c r="P114" s="60">
        <f t="shared" si="56"/>
        <v>0</v>
      </c>
      <c r="R114" s="147"/>
    </row>
    <row r="115" spans="1:18" ht="15.75" x14ac:dyDescent="0.25">
      <c r="A115" s="236"/>
      <c r="B115" s="239"/>
      <c r="C115" s="22" t="s">
        <v>13</v>
      </c>
      <c r="D115" s="106">
        <v>0</v>
      </c>
      <c r="E115" s="107">
        <v>0</v>
      </c>
      <c r="F115" s="107">
        <v>0</v>
      </c>
      <c r="G115" s="107">
        <v>41.5</v>
      </c>
      <c r="H115" s="125">
        <v>29.2011</v>
      </c>
      <c r="I115" s="217">
        <v>27.393640000000001</v>
      </c>
      <c r="J115" s="145">
        <v>1</v>
      </c>
      <c r="K115" s="167">
        <v>0</v>
      </c>
      <c r="L115" s="167">
        <v>0</v>
      </c>
      <c r="M115" s="167">
        <v>0</v>
      </c>
      <c r="N115" s="167">
        <v>0</v>
      </c>
      <c r="O115" s="167">
        <v>0</v>
      </c>
      <c r="P115" s="60">
        <f t="shared" si="56"/>
        <v>99.094740000000002</v>
      </c>
      <c r="R115" s="147"/>
    </row>
    <row r="116" spans="1:18" ht="35.25" customHeight="1" x14ac:dyDescent="0.25">
      <c r="A116" s="241"/>
      <c r="B116" s="243"/>
      <c r="C116" s="22" t="s">
        <v>30</v>
      </c>
      <c r="D116" s="106">
        <v>0</v>
      </c>
      <c r="E116" s="107">
        <v>0</v>
      </c>
      <c r="F116" s="107">
        <v>0</v>
      </c>
      <c r="G116" s="107">
        <v>0</v>
      </c>
      <c r="H116" s="125">
        <v>0</v>
      </c>
      <c r="I116" s="217">
        <v>0</v>
      </c>
      <c r="J116" s="145">
        <v>0</v>
      </c>
      <c r="K116" s="167">
        <v>0</v>
      </c>
      <c r="L116" s="167">
        <v>0</v>
      </c>
      <c r="M116" s="167">
        <v>0</v>
      </c>
      <c r="N116" s="167">
        <v>0</v>
      </c>
      <c r="O116" s="167">
        <v>0</v>
      </c>
      <c r="P116" s="60">
        <f t="shared" si="56"/>
        <v>0</v>
      </c>
      <c r="R116" s="147"/>
    </row>
    <row r="117" spans="1:18" ht="15.75" x14ac:dyDescent="0.25">
      <c r="A117" s="245" t="s">
        <v>26</v>
      </c>
      <c r="B117" s="246" t="s">
        <v>25</v>
      </c>
      <c r="C117" s="22" t="s">
        <v>16</v>
      </c>
      <c r="D117" s="55">
        <f>D118+D119+D120+D121</f>
        <v>0</v>
      </c>
      <c r="E117" s="51">
        <f t="shared" ref="E117:H117" si="58">E118+E119+E120+E121</f>
        <v>0</v>
      </c>
      <c r="F117" s="51">
        <f t="shared" si="58"/>
        <v>0</v>
      </c>
      <c r="G117" s="51">
        <f t="shared" si="58"/>
        <v>0</v>
      </c>
      <c r="H117" s="121">
        <f t="shared" si="58"/>
        <v>0</v>
      </c>
      <c r="I117" s="218">
        <v>0</v>
      </c>
      <c r="J117" s="146">
        <v>0</v>
      </c>
      <c r="K117" s="168">
        <v>0</v>
      </c>
      <c r="L117" s="168">
        <v>0</v>
      </c>
      <c r="M117" s="168">
        <v>0</v>
      </c>
      <c r="N117" s="168">
        <v>0</v>
      </c>
      <c r="O117" s="168">
        <v>0</v>
      </c>
      <c r="P117" s="60">
        <f t="shared" si="56"/>
        <v>0</v>
      </c>
      <c r="R117" s="147"/>
    </row>
    <row r="118" spans="1:18" ht="31.5" x14ac:dyDescent="0.25">
      <c r="A118" s="236"/>
      <c r="B118" s="239"/>
      <c r="C118" s="22" t="s">
        <v>15</v>
      </c>
      <c r="D118" s="96">
        <v>0</v>
      </c>
      <c r="E118" s="97">
        <v>0</v>
      </c>
      <c r="F118" s="97">
        <v>0</v>
      </c>
      <c r="G118" s="97">
        <v>0</v>
      </c>
      <c r="H118" s="116">
        <v>0</v>
      </c>
      <c r="I118" s="212">
        <v>0</v>
      </c>
      <c r="J118" s="129">
        <v>0</v>
      </c>
      <c r="K118" s="156">
        <v>0</v>
      </c>
      <c r="L118" s="156">
        <v>0</v>
      </c>
      <c r="M118" s="156">
        <v>0</v>
      </c>
      <c r="N118" s="156">
        <v>0</v>
      </c>
      <c r="O118" s="156">
        <v>0</v>
      </c>
      <c r="P118" s="60">
        <f t="shared" si="56"/>
        <v>0</v>
      </c>
      <c r="R118" s="147"/>
    </row>
    <row r="119" spans="1:18" ht="15.75" x14ac:dyDescent="0.25">
      <c r="A119" s="236"/>
      <c r="B119" s="239"/>
      <c r="C119" s="22" t="s">
        <v>14</v>
      </c>
      <c r="D119" s="96">
        <v>0</v>
      </c>
      <c r="E119" s="97">
        <v>0</v>
      </c>
      <c r="F119" s="97">
        <v>0</v>
      </c>
      <c r="G119" s="97">
        <v>0</v>
      </c>
      <c r="H119" s="116">
        <v>0</v>
      </c>
      <c r="I119" s="212">
        <v>0</v>
      </c>
      <c r="J119" s="129">
        <v>0</v>
      </c>
      <c r="K119" s="156">
        <v>0</v>
      </c>
      <c r="L119" s="156">
        <v>0</v>
      </c>
      <c r="M119" s="156">
        <v>0</v>
      </c>
      <c r="N119" s="156">
        <v>0</v>
      </c>
      <c r="O119" s="156">
        <v>0</v>
      </c>
      <c r="P119" s="60">
        <f t="shared" si="56"/>
        <v>0</v>
      </c>
      <c r="R119" s="147"/>
    </row>
    <row r="120" spans="1:18" ht="15.75" x14ac:dyDescent="0.25">
      <c r="A120" s="236"/>
      <c r="B120" s="239"/>
      <c r="C120" s="22" t="s">
        <v>13</v>
      </c>
      <c r="D120" s="96">
        <v>0</v>
      </c>
      <c r="E120" s="97">
        <v>0</v>
      </c>
      <c r="F120" s="97">
        <v>0</v>
      </c>
      <c r="G120" s="97">
        <v>0</v>
      </c>
      <c r="H120" s="116">
        <v>0</v>
      </c>
      <c r="I120" s="212">
        <v>0</v>
      </c>
      <c r="J120" s="129">
        <v>0</v>
      </c>
      <c r="K120" s="156">
        <v>0</v>
      </c>
      <c r="L120" s="156">
        <v>0</v>
      </c>
      <c r="M120" s="156">
        <v>0</v>
      </c>
      <c r="N120" s="156">
        <v>0</v>
      </c>
      <c r="O120" s="156">
        <v>0</v>
      </c>
      <c r="P120" s="60">
        <f t="shared" si="56"/>
        <v>0</v>
      </c>
      <c r="R120" s="147"/>
    </row>
    <row r="121" spans="1:18" ht="32.25" thickBot="1" x14ac:dyDescent="0.3">
      <c r="A121" s="237"/>
      <c r="B121" s="240"/>
      <c r="C121" s="26" t="s">
        <v>30</v>
      </c>
      <c r="D121" s="100">
        <v>0</v>
      </c>
      <c r="E121" s="101">
        <v>0</v>
      </c>
      <c r="F121" s="101">
        <v>0</v>
      </c>
      <c r="G121" s="101">
        <v>0</v>
      </c>
      <c r="H121" s="119">
        <v>0</v>
      </c>
      <c r="I121" s="214">
        <v>0</v>
      </c>
      <c r="J121" s="138">
        <v>0</v>
      </c>
      <c r="K121" s="159">
        <v>0</v>
      </c>
      <c r="L121" s="159">
        <v>0</v>
      </c>
      <c r="M121" s="159">
        <v>0</v>
      </c>
      <c r="N121" s="159">
        <v>0</v>
      </c>
      <c r="O121" s="159">
        <v>0</v>
      </c>
      <c r="P121" s="60">
        <f t="shared" si="56"/>
        <v>0</v>
      </c>
      <c r="R121" s="147"/>
    </row>
    <row r="122" spans="1:18" x14ac:dyDescent="0.25">
      <c r="A122" s="30"/>
      <c r="B122" s="30"/>
    </row>
    <row r="123" spans="1:18" x14ac:dyDescent="0.25">
      <c r="A123" s="30"/>
      <c r="B123" s="30"/>
    </row>
    <row r="124" spans="1:18" x14ac:dyDescent="0.25">
      <c r="A124" s="30"/>
      <c r="B124" s="30"/>
    </row>
    <row r="125" spans="1:18" x14ac:dyDescent="0.25">
      <c r="A125" s="30"/>
      <c r="B125" s="30"/>
    </row>
    <row r="126" spans="1:18" x14ac:dyDescent="0.25">
      <c r="A126" s="30"/>
      <c r="B126" s="30"/>
    </row>
    <row r="127" spans="1:18" x14ac:dyDescent="0.25">
      <c r="A127" s="30"/>
      <c r="B127" s="30"/>
    </row>
    <row r="128" spans="1:18" x14ac:dyDescent="0.25">
      <c r="A128" s="30"/>
      <c r="B128" s="30"/>
    </row>
    <row r="129" spans="1:2" x14ac:dyDescent="0.25">
      <c r="A129" s="30"/>
      <c r="B129" s="30"/>
    </row>
    <row r="130" spans="1:2" x14ac:dyDescent="0.25">
      <c r="A130" s="30"/>
      <c r="B130" s="30"/>
    </row>
    <row r="131" spans="1:2" x14ac:dyDescent="0.25">
      <c r="A131" s="30"/>
      <c r="B131" s="30"/>
    </row>
    <row r="132" spans="1:2" x14ac:dyDescent="0.25">
      <c r="A132" s="30"/>
      <c r="B132" s="30"/>
    </row>
    <row r="133" spans="1:2" x14ac:dyDescent="0.25">
      <c r="A133" s="30"/>
      <c r="B133" s="30"/>
    </row>
    <row r="134" spans="1:2" x14ac:dyDescent="0.25">
      <c r="A134" s="30"/>
      <c r="B134" s="30"/>
    </row>
    <row r="135" spans="1:2" x14ac:dyDescent="0.25">
      <c r="A135" s="30"/>
      <c r="B135" s="30"/>
    </row>
    <row r="136" spans="1:2" x14ac:dyDescent="0.25">
      <c r="A136" s="30"/>
      <c r="B136" s="30"/>
    </row>
    <row r="137" spans="1:2" x14ac:dyDescent="0.25">
      <c r="A137" s="30"/>
      <c r="B137" s="30"/>
    </row>
    <row r="138" spans="1:2" x14ac:dyDescent="0.25">
      <c r="A138" s="30"/>
      <c r="B138" s="30"/>
    </row>
    <row r="139" spans="1:2" x14ac:dyDescent="0.25">
      <c r="A139" s="30"/>
      <c r="B139" s="30"/>
    </row>
    <row r="140" spans="1:2" x14ac:dyDescent="0.25">
      <c r="A140" s="30"/>
      <c r="B140" s="30"/>
    </row>
    <row r="141" spans="1:2" x14ac:dyDescent="0.25">
      <c r="A141" s="30"/>
      <c r="B141" s="30"/>
    </row>
    <row r="142" spans="1:2" x14ac:dyDescent="0.25">
      <c r="A142" s="30"/>
      <c r="B142" s="30"/>
    </row>
    <row r="143" spans="1:2" x14ac:dyDescent="0.25">
      <c r="A143" s="30"/>
      <c r="B143" s="30"/>
    </row>
    <row r="144" spans="1:2" x14ac:dyDescent="0.25">
      <c r="A144" s="30"/>
      <c r="B144" s="30"/>
    </row>
    <row r="145" spans="1:2" x14ac:dyDescent="0.25">
      <c r="A145" s="30"/>
      <c r="B145" s="30"/>
    </row>
    <row r="146" spans="1:2" x14ac:dyDescent="0.25">
      <c r="A146" s="30"/>
      <c r="B146" s="30"/>
    </row>
    <row r="147" spans="1:2" x14ac:dyDescent="0.25">
      <c r="A147" s="30"/>
      <c r="B147" s="30"/>
    </row>
    <row r="148" spans="1:2" x14ac:dyDescent="0.25">
      <c r="A148" s="30"/>
      <c r="B148" s="30"/>
    </row>
    <row r="149" spans="1:2" x14ac:dyDescent="0.25">
      <c r="A149" s="30"/>
      <c r="B149" s="30"/>
    </row>
    <row r="150" spans="1:2" x14ac:dyDescent="0.25">
      <c r="A150" s="30"/>
      <c r="B150" s="30"/>
    </row>
    <row r="151" spans="1:2" x14ac:dyDescent="0.25">
      <c r="A151" s="30"/>
      <c r="B151" s="30"/>
    </row>
    <row r="152" spans="1:2" x14ac:dyDescent="0.25">
      <c r="A152" s="30"/>
      <c r="B152" s="30"/>
    </row>
    <row r="153" spans="1:2" x14ac:dyDescent="0.25">
      <c r="A153" s="30"/>
      <c r="B153" s="30"/>
    </row>
    <row r="154" spans="1:2" x14ac:dyDescent="0.25">
      <c r="A154" s="30"/>
      <c r="B154" s="30"/>
    </row>
    <row r="155" spans="1:2" x14ac:dyDescent="0.25">
      <c r="A155" s="30"/>
      <c r="B155" s="30"/>
    </row>
    <row r="156" spans="1:2" x14ac:dyDescent="0.25">
      <c r="A156" s="30"/>
      <c r="B156" s="30"/>
    </row>
    <row r="157" spans="1:2" x14ac:dyDescent="0.25">
      <c r="A157" s="30"/>
      <c r="B157" s="30"/>
    </row>
    <row r="158" spans="1:2" x14ac:dyDescent="0.25">
      <c r="A158" s="30"/>
      <c r="B158" s="30"/>
    </row>
    <row r="159" spans="1:2" x14ac:dyDescent="0.25">
      <c r="A159" s="30"/>
      <c r="B159" s="30"/>
    </row>
    <row r="160" spans="1:2" x14ac:dyDescent="0.25">
      <c r="A160" s="30"/>
      <c r="B160" s="30"/>
    </row>
    <row r="161" spans="1:2" x14ac:dyDescent="0.25">
      <c r="A161" s="30"/>
      <c r="B161" s="30"/>
    </row>
    <row r="162" spans="1:2" x14ac:dyDescent="0.25">
      <c r="A162" s="30"/>
      <c r="B162" s="30"/>
    </row>
    <row r="163" spans="1:2" x14ac:dyDescent="0.25">
      <c r="A163" s="30"/>
      <c r="B163" s="30"/>
    </row>
    <row r="164" spans="1:2" x14ac:dyDescent="0.25">
      <c r="A164" s="30"/>
      <c r="B164" s="30"/>
    </row>
    <row r="165" spans="1:2" x14ac:dyDescent="0.25">
      <c r="A165" s="30"/>
      <c r="B165" s="30"/>
    </row>
    <row r="166" spans="1:2" x14ac:dyDescent="0.25">
      <c r="A166" s="30"/>
      <c r="B166" s="30"/>
    </row>
    <row r="167" spans="1:2" x14ac:dyDescent="0.25">
      <c r="A167" s="30"/>
      <c r="B167" s="30"/>
    </row>
    <row r="168" spans="1:2" x14ac:dyDescent="0.25">
      <c r="A168" s="30"/>
      <c r="B168" s="30"/>
    </row>
    <row r="169" spans="1:2" x14ac:dyDescent="0.25">
      <c r="A169" s="30"/>
      <c r="B169" s="30"/>
    </row>
    <row r="170" spans="1:2" x14ac:dyDescent="0.25">
      <c r="A170" s="30"/>
      <c r="B170" s="30"/>
    </row>
    <row r="171" spans="1:2" x14ac:dyDescent="0.25">
      <c r="A171" s="30"/>
      <c r="B171" s="30"/>
    </row>
    <row r="172" spans="1:2" x14ac:dyDescent="0.25">
      <c r="A172" s="30"/>
      <c r="B172" s="30"/>
    </row>
    <row r="173" spans="1:2" x14ac:dyDescent="0.25">
      <c r="A173" s="30"/>
      <c r="B173" s="30"/>
    </row>
    <row r="174" spans="1:2" x14ac:dyDescent="0.25">
      <c r="A174" s="30"/>
      <c r="B174" s="30"/>
    </row>
    <row r="175" spans="1:2" x14ac:dyDescent="0.25">
      <c r="A175" s="30"/>
      <c r="B175" s="30"/>
    </row>
    <row r="176" spans="1:2" x14ac:dyDescent="0.25">
      <c r="A176" s="30"/>
      <c r="B176" s="30"/>
    </row>
    <row r="177" spans="1:2" x14ac:dyDescent="0.25">
      <c r="A177" s="30"/>
      <c r="B177" s="30"/>
    </row>
    <row r="178" spans="1:2" x14ac:dyDescent="0.25">
      <c r="A178" s="30"/>
      <c r="B178" s="30"/>
    </row>
    <row r="179" spans="1:2" x14ac:dyDescent="0.25">
      <c r="A179" s="30"/>
      <c r="B179" s="30"/>
    </row>
    <row r="180" spans="1:2" x14ac:dyDescent="0.25">
      <c r="A180" s="30"/>
      <c r="B180" s="30"/>
    </row>
    <row r="181" spans="1:2" x14ac:dyDescent="0.25">
      <c r="A181" s="30"/>
      <c r="B181" s="30"/>
    </row>
    <row r="182" spans="1:2" x14ac:dyDescent="0.25">
      <c r="A182" s="30"/>
      <c r="B182" s="30"/>
    </row>
    <row r="183" spans="1:2" x14ac:dyDescent="0.25">
      <c r="A183" s="30"/>
      <c r="B183" s="30"/>
    </row>
    <row r="184" spans="1:2" x14ac:dyDescent="0.25">
      <c r="A184" s="30"/>
      <c r="B184" s="30"/>
    </row>
    <row r="185" spans="1:2" x14ac:dyDescent="0.25">
      <c r="A185" s="30"/>
      <c r="B185" s="30"/>
    </row>
    <row r="186" spans="1:2" x14ac:dyDescent="0.25">
      <c r="A186" s="30"/>
      <c r="B186" s="30"/>
    </row>
    <row r="187" spans="1:2" x14ac:dyDescent="0.25">
      <c r="A187" s="30"/>
      <c r="B187" s="30"/>
    </row>
    <row r="188" spans="1:2" x14ac:dyDescent="0.25">
      <c r="A188" s="30"/>
      <c r="B188" s="30"/>
    </row>
    <row r="189" spans="1:2" x14ac:dyDescent="0.25">
      <c r="A189" s="30"/>
      <c r="B189" s="30"/>
    </row>
    <row r="190" spans="1:2" x14ac:dyDescent="0.25">
      <c r="A190" s="30"/>
      <c r="B190" s="30"/>
    </row>
    <row r="191" spans="1:2" x14ac:dyDescent="0.25">
      <c r="A191" s="30"/>
      <c r="B191" s="30"/>
    </row>
    <row r="192" spans="1:2" x14ac:dyDescent="0.25">
      <c r="A192" s="30"/>
      <c r="B192" s="30"/>
    </row>
    <row r="193" spans="1:2" x14ac:dyDescent="0.25">
      <c r="A193" s="30"/>
      <c r="B193" s="30"/>
    </row>
    <row r="194" spans="1:2" x14ac:dyDescent="0.25">
      <c r="A194" s="30"/>
      <c r="B194" s="30"/>
    </row>
    <row r="195" spans="1:2" x14ac:dyDescent="0.25">
      <c r="A195" s="30"/>
      <c r="B195" s="30"/>
    </row>
    <row r="196" spans="1:2" x14ac:dyDescent="0.25">
      <c r="A196" s="30"/>
      <c r="B196" s="30"/>
    </row>
    <row r="197" spans="1:2" x14ac:dyDescent="0.25">
      <c r="A197" s="30"/>
      <c r="B197" s="30"/>
    </row>
    <row r="198" spans="1:2" x14ac:dyDescent="0.25">
      <c r="A198" s="30"/>
      <c r="B198" s="30"/>
    </row>
    <row r="199" spans="1:2" x14ac:dyDescent="0.25">
      <c r="A199" s="30"/>
      <c r="B199" s="30"/>
    </row>
    <row r="200" spans="1:2" x14ac:dyDescent="0.25">
      <c r="A200" s="30"/>
      <c r="B200" s="30"/>
    </row>
    <row r="201" spans="1:2" x14ac:dyDescent="0.25">
      <c r="A201" s="30"/>
      <c r="B201" s="30"/>
    </row>
    <row r="202" spans="1:2" x14ac:dyDescent="0.25">
      <c r="A202" s="30"/>
      <c r="B202" s="30"/>
    </row>
    <row r="203" spans="1:2" x14ac:dyDescent="0.25">
      <c r="A203" s="30"/>
      <c r="B203" s="30"/>
    </row>
    <row r="204" spans="1:2" x14ac:dyDescent="0.25">
      <c r="A204" s="30"/>
      <c r="B204" s="30"/>
    </row>
    <row r="205" spans="1:2" x14ac:dyDescent="0.25">
      <c r="A205" s="30"/>
      <c r="B205" s="30"/>
    </row>
    <row r="206" spans="1:2" x14ac:dyDescent="0.25">
      <c r="A206" s="30"/>
      <c r="B206" s="30"/>
    </row>
    <row r="207" spans="1:2" x14ac:dyDescent="0.25">
      <c r="A207" s="30"/>
      <c r="B207" s="30"/>
    </row>
    <row r="208" spans="1:2" x14ac:dyDescent="0.25">
      <c r="A208" s="30"/>
      <c r="B208" s="30"/>
    </row>
    <row r="209" spans="1:2" x14ac:dyDescent="0.25">
      <c r="A209" s="30"/>
      <c r="B209" s="30"/>
    </row>
  </sheetData>
  <mergeCells count="50">
    <mergeCell ref="A9:A13"/>
    <mergeCell ref="B9:B13"/>
    <mergeCell ref="A15:A19"/>
    <mergeCell ref="B15:B19"/>
    <mergeCell ref="E1:P1"/>
    <mergeCell ref="B4:F4"/>
    <mergeCell ref="B6:F6"/>
    <mergeCell ref="A7:A8"/>
    <mergeCell ref="B7:B8"/>
    <mergeCell ref="C7:C8"/>
    <mergeCell ref="D7:P7"/>
    <mergeCell ref="F2:P2"/>
    <mergeCell ref="F3:P3"/>
    <mergeCell ref="B5:G5"/>
    <mergeCell ref="A100:A104"/>
    <mergeCell ref="B100:B104"/>
    <mergeCell ref="A58:A62"/>
    <mergeCell ref="B58:B62"/>
    <mergeCell ref="A63:A67"/>
    <mergeCell ref="B63:B67"/>
    <mergeCell ref="A82:A86"/>
    <mergeCell ref="B82:B86"/>
    <mergeCell ref="A94:A98"/>
    <mergeCell ref="B94:B98"/>
    <mergeCell ref="A69:A73"/>
    <mergeCell ref="B69:B73"/>
    <mergeCell ref="A74:A78"/>
    <mergeCell ref="B74:B78"/>
    <mergeCell ref="A88:A92"/>
    <mergeCell ref="B88:B92"/>
    <mergeCell ref="A42:A46"/>
    <mergeCell ref="B42:B46"/>
    <mergeCell ref="A47:A51"/>
    <mergeCell ref="B47:B51"/>
    <mergeCell ref="A52:A56"/>
    <mergeCell ref="B52:B56"/>
    <mergeCell ref="A117:A121"/>
    <mergeCell ref="B117:B121"/>
    <mergeCell ref="A112:A116"/>
    <mergeCell ref="B112:B116"/>
    <mergeCell ref="A106:A110"/>
    <mergeCell ref="B106:B110"/>
    <mergeCell ref="A36:A40"/>
    <mergeCell ref="B36:B40"/>
    <mergeCell ref="A20:A24"/>
    <mergeCell ref="B20:B24"/>
    <mergeCell ref="A26:A30"/>
    <mergeCell ref="B26:B30"/>
    <mergeCell ref="A31:A35"/>
    <mergeCell ref="B31:B35"/>
  </mergeCells>
  <pageMargins left="0.78740157480314965" right="0.78740157480314965" top="0.78740157480314965" bottom="0.19685039370078741" header="0.31496062992125984" footer="0.31496062992125984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Прилож.№4</vt:lpstr>
      <vt:lpstr>Приложение №5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User</cp:lastModifiedBy>
  <cp:lastPrinted>2024-11-29T10:21:55Z</cp:lastPrinted>
  <dcterms:created xsi:type="dcterms:W3CDTF">2013-11-29T03:50:45Z</dcterms:created>
  <dcterms:modified xsi:type="dcterms:W3CDTF">2025-06-27T16:11:28Z</dcterms:modified>
</cp:coreProperties>
</file>