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УХ\Муниципальная программа\Развитие территории 10\2025\04.04.2025\"/>
    </mc:Choice>
  </mc:AlternateContent>
  <bookViews>
    <workbookView xWindow="0" yWindow="0" windowWidth="28800" windowHeight="11835" activeTab="1"/>
  </bookViews>
  <sheets>
    <sheet name="Прил.№4" sheetId="1" r:id="rId1"/>
    <sheet name=" 5" sheetId="2" r:id="rId2"/>
  </sheets>
  <definedNames>
    <definedName name="_xlnm._FilterDatabase" localSheetId="1" hidden="1">' 5'!$C$9:$P$170</definedName>
  </definedNames>
  <calcPr calcId="152511"/>
</workbook>
</file>

<file path=xl/calcChain.xml><?xml version="1.0" encoding="utf-8"?>
<calcChain xmlns="http://schemas.openxmlformats.org/spreadsheetml/2006/main">
  <c r="K14" i="2" l="1"/>
  <c r="L14" i="2"/>
  <c r="M14" i="2"/>
  <c r="N14" i="2"/>
  <c r="O14" i="2"/>
  <c r="J14" i="2"/>
  <c r="P12" i="2"/>
  <c r="K12" i="2"/>
  <c r="L12" i="2"/>
  <c r="M12" i="2"/>
  <c r="N12" i="2"/>
  <c r="O12" i="2"/>
  <c r="J12" i="2"/>
  <c r="J13" i="2"/>
  <c r="K13" i="2"/>
  <c r="L13" i="2"/>
  <c r="M13" i="2"/>
  <c r="N13" i="2"/>
  <c r="O13" i="2"/>
  <c r="I13" i="2"/>
  <c r="K129" i="2" l="1"/>
  <c r="L129" i="2"/>
  <c r="M129" i="2"/>
  <c r="N129" i="2"/>
  <c r="O129" i="2"/>
  <c r="P129" i="2"/>
  <c r="K128" i="2"/>
  <c r="L128" i="2"/>
  <c r="M128" i="2"/>
  <c r="N128" i="2"/>
  <c r="O128" i="2"/>
  <c r="P128" i="2"/>
  <c r="K127" i="2"/>
  <c r="L127" i="2"/>
  <c r="M127" i="2"/>
  <c r="N127" i="2"/>
  <c r="O127" i="2"/>
  <c r="P127" i="2"/>
  <c r="K126" i="2"/>
  <c r="L126" i="2"/>
  <c r="M126" i="2"/>
  <c r="N126" i="2"/>
  <c r="O126" i="2"/>
  <c r="P126" i="2"/>
  <c r="J126" i="2"/>
  <c r="J125" i="2" s="1"/>
  <c r="L125" i="2"/>
  <c r="M125" i="2"/>
  <c r="N125" i="2"/>
  <c r="O125" i="2"/>
  <c r="J129" i="2"/>
  <c r="J128" i="2"/>
  <c r="J127" i="2"/>
  <c r="P154" i="2"/>
  <c r="P153" i="2"/>
  <c r="P152" i="2"/>
  <c r="P151" i="2"/>
  <c r="O150" i="2"/>
  <c r="N150" i="2"/>
  <c r="M150" i="2"/>
  <c r="L150" i="2"/>
  <c r="K150" i="2"/>
  <c r="J150" i="2"/>
  <c r="I150" i="2"/>
  <c r="H150" i="2"/>
  <c r="G150" i="2"/>
  <c r="F150" i="2"/>
  <c r="E150" i="2"/>
  <c r="D150" i="2"/>
  <c r="P150" i="2" s="1"/>
  <c r="P149" i="2"/>
  <c r="P148" i="2"/>
  <c r="P147" i="2"/>
  <c r="P146" i="2"/>
  <c r="O145" i="2"/>
  <c r="N145" i="2"/>
  <c r="M145" i="2"/>
  <c r="L145" i="2"/>
  <c r="K145" i="2"/>
  <c r="J145" i="2"/>
  <c r="I145" i="2"/>
  <c r="H145" i="2"/>
  <c r="G145" i="2"/>
  <c r="F145" i="2"/>
  <c r="E145" i="2"/>
  <c r="D145" i="2"/>
  <c r="K125" i="2" l="1"/>
  <c r="P145" i="2"/>
  <c r="K37" i="1"/>
  <c r="L37" i="1"/>
  <c r="M37" i="1"/>
  <c r="N37" i="1"/>
  <c r="O37" i="1"/>
  <c r="P37" i="1"/>
  <c r="J45" i="1"/>
  <c r="J43" i="1" s="1"/>
  <c r="J51" i="1"/>
  <c r="J53" i="1"/>
  <c r="P42" i="1" l="1"/>
  <c r="J16" i="1"/>
  <c r="J15" i="1" s="1"/>
  <c r="K23" i="1"/>
  <c r="J23" i="1"/>
  <c r="I23" i="1"/>
  <c r="L23" i="1"/>
  <c r="M23" i="1"/>
  <c r="N23" i="1"/>
  <c r="O23" i="1"/>
  <c r="H23" i="1"/>
  <c r="J37" i="1" l="1"/>
  <c r="P41" i="1"/>
  <c r="K62" i="2"/>
  <c r="L62" i="2"/>
  <c r="M62" i="2"/>
  <c r="N62" i="2"/>
  <c r="O62" i="2"/>
  <c r="K56" i="2"/>
  <c r="L56" i="2"/>
  <c r="M56" i="2"/>
  <c r="N56" i="2"/>
  <c r="O56" i="2"/>
  <c r="J56" i="2"/>
  <c r="K51" i="2"/>
  <c r="L51" i="2"/>
  <c r="M51" i="2"/>
  <c r="N51" i="2"/>
  <c r="O51" i="2"/>
  <c r="J51" i="2"/>
  <c r="K46" i="2"/>
  <c r="L46" i="2"/>
  <c r="M46" i="2"/>
  <c r="N46" i="2"/>
  <c r="O46" i="2"/>
  <c r="J46" i="2"/>
  <c r="K45" i="2"/>
  <c r="L45" i="2"/>
  <c r="M45" i="2"/>
  <c r="N45" i="2"/>
  <c r="O45" i="2"/>
  <c r="K42" i="2"/>
  <c r="L42" i="2"/>
  <c r="M42" i="2"/>
  <c r="N42" i="2"/>
  <c r="O42" i="2"/>
  <c r="K41" i="2"/>
  <c r="L41" i="2"/>
  <c r="M41" i="2"/>
  <c r="N41" i="2"/>
  <c r="O41" i="2"/>
  <c r="K40" i="2"/>
  <c r="L40" i="2"/>
  <c r="M40" i="2"/>
  <c r="N40" i="2"/>
  <c r="O40" i="2"/>
  <c r="K39" i="2"/>
  <c r="L39" i="2"/>
  <c r="M39" i="2"/>
  <c r="N39" i="2"/>
  <c r="O39" i="2"/>
  <c r="K108" i="2"/>
  <c r="L108" i="2"/>
  <c r="M108" i="2"/>
  <c r="N108" i="2"/>
  <c r="O108" i="2"/>
  <c r="K103" i="2"/>
  <c r="L103" i="2"/>
  <c r="M103" i="2"/>
  <c r="N103" i="2"/>
  <c r="O103" i="2"/>
  <c r="K98" i="2"/>
  <c r="L98" i="2"/>
  <c r="M98" i="2"/>
  <c r="N98" i="2"/>
  <c r="O98" i="2"/>
  <c r="K93" i="2"/>
  <c r="L93" i="2"/>
  <c r="M93" i="2"/>
  <c r="N93" i="2"/>
  <c r="O93" i="2"/>
  <c r="K88" i="2"/>
  <c r="L88" i="2"/>
  <c r="M88" i="2"/>
  <c r="N88" i="2"/>
  <c r="O88" i="2"/>
  <c r="K83" i="2"/>
  <c r="L83" i="2"/>
  <c r="M83" i="2"/>
  <c r="N83" i="2"/>
  <c r="O83" i="2"/>
  <c r="K78" i="2"/>
  <c r="L78" i="2"/>
  <c r="M78" i="2"/>
  <c r="N78" i="2"/>
  <c r="O78" i="2"/>
  <c r="K73" i="2"/>
  <c r="L73" i="2"/>
  <c r="M73" i="2"/>
  <c r="N73" i="2"/>
  <c r="O73" i="2"/>
  <c r="J108" i="2"/>
  <c r="J103" i="2"/>
  <c r="J98" i="2"/>
  <c r="J93" i="2"/>
  <c r="J88" i="2"/>
  <c r="J83" i="2"/>
  <c r="J78" i="2"/>
  <c r="J73" i="2"/>
  <c r="K72" i="2"/>
  <c r="L72" i="2"/>
  <c r="M72" i="2"/>
  <c r="N72" i="2"/>
  <c r="O72" i="2"/>
  <c r="K71" i="2"/>
  <c r="L71" i="2"/>
  <c r="M71" i="2"/>
  <c r="N71" i="2"/>
  <c r="O71" i="2"/>
  <c r="K70" i="2"/>
  <c r="L70" i="2"/>
  <c r="M70" i="2"/>
  <c r="N70" i="2"/>
  <c r="O70" i="2"/>
  <c r="K68" i="2"/>
  <c r="L68" i="2"/>
  <c r="M68" i="2"/>
  <c r="N68" i="2"/>
  <c r="O68" i="2"/>
  <c r="J72" i="2"/>
  <c r="J71" i="2"/>
  <c r="J70" i="2"/>
  <c r="J68" i="2"/>
  <c r="E108" i="2"/>
  <c r="F108" i="2"/>
  <c r="G108" i="2"/>
  <c r="H108" i="2"/>
  <c r="I108" i="2"/>
  <c r="D108" i="2"/>
  <c r="P111" i="2"/>
  <c r="P113" i="2"/>
  <c r="P112" i="2"/>
  <c r="P110" i="2"/>
  <c r="P109" i="2"/>
  <c r="J45" i="2"/>
  <c r="J42" i="2"/>
  <c r="J41" i="2"/>
  <c r="D38" i="2"/>
  <c r="J40" i="2"/>
  <c r="J39" i="2"/>
  <c r="P66" i="2"/>
  <c r="P65" i="2"/>
  <c r="P64" i="2"/>
  <c r="P63" i="2"/>
  <c r="J62" i="2"/>
  <c r="I62" i="2"/>
  <c r="H62" i="2"/>
  <c r="G62" i="2"/>
  <c r="F62" i="2"/>
  <c r="E62" i="2"/>
  <c r="D62" i="2"/>
  <c r="P57" i="2"/>
  <c r="E56" i="2"/>
  <c r="F56" i="2"/>
  <c r="G56" i="2"/>
  <c r="H56" i="2"/>
  <c r="I56" i="2"/>
  <c r="D56" i="2"/>
  <c r="P59" i="2"/>
  <c r="P61" i="2"/>
  <c r="P60" i="2"/>
  <c r="P58" i="2"/>
  <c r="P56" i="2" l="1"/>
  <c r="O38" i="2"/>
  <c r="N38" i="2"/>
  <c r="M38" i="2"/>
  <c r="L38" i="2"/>
  <c r="K38" i="2"/>
  <c r="P108" i="2"/>
  <c r="J38" i="2"/>
  <c r="P62" i="2"/>
  <c r="P54" i="1" l="1"/>
  <c r="O53" i="1"/>
  <c r="N53" i="1"/>
  <c r="M53" i="1"/>
  <c r="L53" i="1"/>
  <c r="K53" i="1"/>
  <c r="I53" i="1"/>
  <c r="H53" i="1"/>
  <c r="G53" i="1"/>
  <c r="F53" i="1"/>
  <c r="E53" i="1"/>
  <c r="D53" i="1"/>
  <c r="P52" i="1"/>
  <c r="E51" i="1"/>
  <c r="F51" i="1"/>
  <c r="G51" i="1"/>
  <c r="H51" i="1"/>
  <c r="I51" i="1"/>
  <c r="K51" i="1"/>
  <c r="L51" i="1"/>
  <c r="M51" i="1"/>
  <c r="N51" i="1"/>
  <c r="O51" i="1"/>
  <c r="D51" i="1"/>
  <c r="P46" i="1"/>
  <c r="P47" i="1"/>
  <c r="P45" i="1"/>
  <c r="P51" i="1" l="1"/>
  <c r="P53" i="1"/>
  <c r="O168" i="2"/>
  <c r="P175" i="2"/>
  <c r="P174" i="2"/>
  <c r="P173" i="2"/>
  <c r="P172" i="2"/>
  <c r="O171" i="2"/>
  <c r="N171" i="2"/>
  <c r="M171" i="2"/>
  <c r="L171" i="2"/>
  <c r="K171" i="2"/>
  <c r="J171" i="2"/>
  <c r="I171" i="2"/>
  <c r="H171" i="2"/>
  <c r="G171" i="2"/>
  <c r="F171" i="2"/>
  <c r="E171" i="2"/>
  <c r="D171" i="2"/>
  <c r="J161" i="2"/>
  <c r="P205" i="2"/>
  <c r="P204" i="2"/>
  <c r="P203" i="2"/>
  <c r="P202" i="2"/>
  <c r="O201" i="2"/>
  <c r="N201" i="2"/>
  <c r="M201" i="2"/>
  <c r="L201" i="2"/>
  <c r="K201" i="2"/>
  <c r="J201" i="2"/>
  <c r="I201" i="2"/>
  <c r="H201" i="2"/>
  <c r="G201" i="2"/>
  <c r="F201" i="2"/>
  <c r="E201" i="2"/>
  <c r="D201" i="2"/>
  <c r="O200" i="2"/>
  <c r="N200" i="2"/>
  <c r="M200" i="2"/>
  <c r="L200" i="2"/>
  <c r="K200" i="2"/>
  <c r="J200" i="2"/>
  <c r="I200" i="2"/>
  <c r="H200" i="2"/>
  <c r="G200" i="2"/>
  <c r="F200" i="2"/>
  <c r="E200" i="2"/>
  <c r="D200" i="2"/>
  <c r="O199" i="2"/>
  <c r="N199" i="2"/>
  <c r="M199" i="2"/>
  <c r="L199" i="2"/>
  <c r="K199" i="2"/>
  <c r="J199" i="2"/>
  <c r="I199" i="2"/>
  <c r="H199" i="2"/>
  <c r="H196" i="2" s="1"/>
  <c r="G199" i="2"/>
  <c r="G196" i="2" s="1"/>
  <c r="F199" i="2"/>
  <c r="E199" i="2"/>
  <c r="D199" i="2"/>
  <c r="O198" i="2"/>
  <c r="N198" i="2"/>
  <c r="M198" i="2"/>
  <c r="L198" i="2"/>
  <c r="K198" i="2"/>
  <c r="J198" i="2"/>
  <c r="I198" i="2"/>
  <c r="H198" i="2"/>
  <c r="G198" i="2"/>
  <c r="F198" i="2"/>
  <c r="F196" i="2" s="1"/>
  <c r="E198" i="2"/>
  <c r="E196" i="2" s="1"/>
  <c r="D198" i="2"/>
  <c r="P198" i="2" s="1"/>
  <c r="O197" i="2"/>
  <c r="O196" i="2" s="1"/>
  <c r="N197" i="2"/>
  <c r="M197" i="2"/>
  <c r="L197" i="2"/>
  <c r="K197" i="2"/>
  <c r="J197" i="2"/>
  <c r="I197" i="2"/>
  <c r="H197" i="2"/>
  <c r="G197" i="2"/>
  <c r="F197" i="2"/>
  <c r="E197" i="2"/>
  <c r="D197" i="2"/>
  <c r="P177" i="2"/>
  <c r="P178" i="2"/>
  <c r="P179" i="2"/>
  <c r="P180" i="2"/>
  <c r="E176" i="2"/>
  <c r="F176" i="2"/>
  <c r="G176" i="2"/>
  <c r="H176" i="2"/>
  <c r="I176" i="2"/>
  <c r="J176" i="2"/>
  <c r="K176" i="2"/>
  <c r="L176" i="2"/>
  <c r="M176" i="2"/>
  <c r="N176" i="2"/>
  <c r="O176" i="2"/>
  <c r="D176" i="2"/>
  <c r="E187" i="2"/>
  <c r="F187" i="2"/>
  <c r="G187" i="2"/>
  <c r="H187" i="2"/>
  <c r="I187" i="2"/>
  <c r="J187" i="2"/>
  <c r="J167" i="2" s="1"/>
  <c r="K187" i="2"/>
  <c r="L187" i="2"/>
  <c r="L167" i="2" s="1"/>
  <c r="M187" i="2"/>
  <c r="N187" i="2"/>
  <c r="O187" i="2"/>
  <c r="D187" i="2"/>
  <c r="E188" i="2"/>
  <c r="F188" i="2"/>
  <c r="G188" i="2"/>
  <c r="H188" i="2"/>
  <c r="I188" i="2"/>
  <c r="J188" i="2"/>
  <c r="K188" i="2"/>
  <c r="K168" i="2" s="1"/>
  <c r="L188" i="2"/>
  <c r="L168" i="2" s="1"/>
  <c r="M188" i="2"/>
  <c r="M168" i="2" s="1"/>
  <c r="N188" i="2"/>
  <c r="N168" i="2" s="1"/>
  <c r="O188" i="2"/>
  <c r="D188" i="2"/>
  <c r="E189" i="2"/>
  <c r="F189" i="2"/>
  <c r="G189" i="2"/>
  <c r="H189" i="2"/>
  <c r="I189" i="2"/>
  <c r="J189" i="2"/>
  <c r="K189" i="2"/>
  <c r="L189" i="2"/>
  <c r="L169" i="2" s="1"/>
  <c r="M189" i="2"/>
  <c r="M169" i="2" s="1"/>
  <c r="N189" i="2"/>
  <c r="N169" i="2" s="1"/>
  <c r="O189" i="2"/>
  <c r="O169" i="2" s="1"/>
  <c r="D189" i="2"/>
  <c r="E190" i="2"/>
  <c r="F190" i="2"/>
  <c r="G190" i="2"/>
  <c r="H190" i="2"/>
  <c r="I190" i="2"/>
  <c r="J190" i="2"/>
  <c r="K190" i="2"/>
  <c r="L190" i="2"/>
  <c r="M190" i="2"/>
  <c r="N190" i="2"/>
  <c r="O190" i="2"/>
  <c r="D190" i="2"/>
  <c r="E191" i="2"/>
  <c r="F191" i="2"/>
  <c r="G191" i="2"/>
  <c r="H191" i="2"/>
  <c r="I191" i="2"/>
  <c r="J191" i="2"/>
  <c r="K191" i="2"/>
  <c r="L191" i="2"/>
  <c r="M191" i="2"/>
  <c r="N191" i="2"/>
  <c r="O191" i="2"/>
  <c r="D191" i="2"/>
  <c r="P195" i="2"/>
  <c r="P194" i="2"/>
  <c r="P193" i="2"/>
  <c r="P192" i="2"/>
  <c r="M122" i="2"/>
  <c r="N122" i="2"/>
  <c r="O122" i="2"/>
  <c r="K121" i="2"/>
  <c r="J121" i="2"/>
  <c r="K122" i="2"/>
  <c r="L122" i="2"/>
  <c r="J122" i="2"/>
  <c r="K124" i="2"/>
  <c r="L124" i="2"/>
  <c r="M124" i="2"/>
  <c r="N124" i="2"/>
  <c r="O124" i="2"/>
  <c r="J124" i="2"/>
  <c r="L123" i="2"/>
  <c r="M123" i="2"/>
  <c r="N123" i="2"/>
  <c r="O123" i="2"/>
  <c r="J123" i="2"/>
  <c r="P176" i="2" l="1"/>
  <c r="O170" i="2"/>
  <c r="K169" i="2"/>
  <c r="N170" i="2"/>
  <c r="J169" i="2"/>
  <c r="M170" i="2"/>
  <c r="J168" i="2"/>
  <c r="L170" i="2"/>
  <c r="K170" i="2"/>
  <c r="O167" i="2"/>
  <c r="O166" i="2" s="1"/>
  <c r="J170" i="2"/>
  <c r="N167" i="2"/>
  <c r="N166" i="2" s="1"/>
  <c r="M167" i="2"/>
  <c r="M166" i="2" s="1"/>
  <c r="J166" i="2"/>
  <c r="J160" i="2" s="1"/>
  <c r="D186" i="2"/>
  <c r="P200" i="2"/>
  <c r="D196" i="2"/>
  <c r="P201" i="2"/>
  <c r="K186" i="2"/>
  <c r="I196" i="2"/>
  <c r="J186" i="2"/>
  <c r="N196" i="2"/>
  <c r="K196" i="2"/>
  <c r="L196" i="2"/>
  <c r="M196" i="2"/>
  <c r="K167" i="2"/>
  <c r="K166" i="2" s="1"/>
  <c r="P170" i="2"/>
  <c r="P171" i="2"/>
  <c r="J196" i="2"/>
  <c r="P199" i="2"/>
  <c r="P197" i="2"/>
  <c r="L166" i="2"/>
  <c r="K123" i="2"/>
  <c r="K120" i="2" s="1"/>
  <c r="O121" i="2"/>
  <c r="O120" i="2" s="1"/>
  <c r="I186" i="2"/>
  <c r="N121" i="2"/>
  <c r="N120" i="2" s="1"/>
  <c r="M121" i="2"/>
  <c r="M120" i="2" s="1"/>
  <c r="L121" i="2"/>
  <c r="L120" i="2" s="1"/>
  <c r="P188" i="2"/>
  <c r="L186" i="2"/>
  <c r="J120" i="2"/>
  <c r="P187" i="2"/>
  <c r="O186" i="2"/>
  <c r="N186" i="2"/>
  <c r="M186" i="2"/>
  <c r="H186" i="2"/>
  <c r="G186" i="2"/>
  <c r="E186" i="2"/>
  <c r="F186" i="2"/>
  <c r="P189" i="2"/>
  <c r="P190" i="2"/>
  <c r="P191" i="2"/>
  <c r="P196" i="2" l="1"/>
  <c r="P186" i="2"/>
  <c r="K16" i="1"/>
  <c r="K15" i="1" s="1"/>
  <c r="L16" i="1"/>
  <c r="L15" i="1" s="1"/>
  <c r="M16" i="1"/>
  <c r="M15" i="1" s="1"/>
  <c r="N16" i="1"/>
  <c r="N15" i="1" s="1"/>
  <c r="O16" i="1"/>
  <c r="O15" i="1" s="1"/>
  <c r="I16" i="1"/>
  <c r="P22" i="1" l="1"/>
  <c r="P21" i="1"/>
  <c r="P20" i="1"/>
  <c r="P17" i="1"/>
  <c r="P16" i="1" l="1"/>
  <c r="P32" i="1" l="1"/>
  <c r="J12" i="1"/>
  <c r="K12" i="1"/>
  <c r="L12" i="1"/>
  <c r="M12" i="1"/>
  <c r="N12" i="1"/>
  <c r="O12" i="1"/>
  <c r="I12" i="1"/>
  <c r="P14" i="1"/>
  <c r="F122" i="2" l="1"/>
  <c r="I38" i="2"/>
  <c r="P55" i="2"/>
  <c r="P54" i="2"/>
  <c r="P53" i="2"/>
  <c r="P52" i="2"/>
  <c r="I51" i="2"/>
  <c r="H51" i="2"/>
  <c r="G51" i="2"/>
  <c r="F51" i="2"/>
  <c r="E51" i="2"/>
  <c r="D51" i="2"/>
  <c r="P51" i="2" l="1"/>
  <c r="P36" i="2" l="1"/>
  <c r="P35" i="2"/>
  <c r="P34" i="2"/>
  <c r="P33" i="2"/>
  <c r="O32" i="2"/>
  <c r="N32" i="2"/>
  <c r="M32" i="2"/>
  <c r="L32" i="2"/>
  <c r="K32" i="2"/>
  <c r="J32" i="2"/>
  <c r="I32" i="2"/>
  <c r="H32" i="2"/>
  <c r="G32" i="2"/>
  <c r="F32" i="2"/>
  <c r="E32" i="2"/>
  <c r="D32" i="2"/>
  <c r="P32" i="2" l="1"/>
  <c r="I15" i="1"/>
  <c r="I46" i="2" l="1"/>
  <c r="I9" i="1" l="1"/>
  <c r="K35" i="1"/>
  <c r="L35" i="1"/>
  <c r="M35" i="1"/>
  <c r="N35" i="1"/>
  <c r="O35" i="1"/>
  <c r="I37" i="1"/>
  <c r="I35" i="1" s="1"/>
  <c r="J35" i="1" l="1"/>
  <c r="J33" i="1" s="1"/>
  <c r="P39" i="1"/>
  <c r="P40" i="1" l="1"/>
  <c r="P38" i="1"/>
  <c r="H15" i="1"/>
  <c r="I124" i="2" l="1"/>
  <c r="I123" i="2"/>
  <c r="I122" i="2"/>
  <c r="I121" i="2"/>
  <c r="P125" i="2"/>
  <c r="I125" i="2"/>
  <c r="H125" i="2"/>
  <c r="G125" i="2"/>
  <c r="F125" i="2"/>
  <c r="E125" i="2"/>
  <c r="D125" i="2"/>
  <c r="D120" i="2"/>
  <c r="P144" i="2"/>
  <c r="P143" i="2"/>
  <c r="P142" i="2"/>
  <c r="P141" i="2"/>
  <c r="O140" i="2"/>
  <c r="N140" i="2"/>
  <c r="M140" i="2"/>
  <c r="L140" i="2"/>
  <c r="K140" i="2"/>
  <c r="J140" i="2"/>
  <c r="I140" i="2"/>
  <c r="H140" i="2"/>
  <c r="G140" i="2"/>
  <c r="F140" i="2"/>
  <c r="E140" i="2"/>
  <c r="D140" i="2"/>
  <c r="P139" i="2"/>
  <c r="P138" i="2"/>
  <c r="P137" i="2"/>
  <c r="P136" i="2"/>
  <c r="O135" i="2"/>
  <c r="N135" i="2"/>
  <c r="M135" i="2"/>
  <c r="L135" i="2"/>
  <c r="K135" i="2"/>
  <c r="J135" i="2"/>
  <c r="I135" i="2"/>
  <c r="H135" i="2"/>
  <c r="G135" i="2"/>
  <c r="F135" i="2"/>
  <c r="E135" i="2"/>
  <c r="D135" i="2"/>
  <c r="P134" i="2"/>
  <c r="P133" i="2"/>
  <c r="P132" i="2"/>
  <c r="P131" i="2"/>
  <c r="O130" i="2"/>
  <c r="N130" i="2"/>
  <c r="M130" i="2"/>
  <c r="L130" i="2"/>
  <c r="K130" i="2"/>
  <c r="J130" i="2"/>
  <c r="I130" i="2"/>
  <c r="H130" i="2"/>
  <c r="G130" i="2"/>
  <c r="F130" i="2"/>
  <c r="E130" i="2"/>
  <c r="D130" i="2"/>
  <c r="P140" i="2" l="1"/>
  <c r="I120" i="2"/>
  <c r="P135" i="2"/>
  <c r="P130" i="2"/>
  <c r="H72" i="2" l="1"/>
  <c r="H71" i="2"/>
  <c r="H69" i="2"/>
  <c r="H68" i="2"/>
  <c r="I72" i="2"/>
  <c r="I71" i="2"/>
  <c r="I69" i="2"/>
  <c r="I11" i="2" s="1"/>
  <c r="I68" i="2"/>
  <c r="P50" i="2"/>
  <c r="P49" i="2"/>
  <c r="P48" i="2"/>
  <c r="P47" i="2"/>
  <c r="H46" i="2"/>
  <c r="G46" i="2"/>
  <c r="F46" i="2"/>
  <c r="E46" i="2"/>
  <c r="D46" i="2"/>
  <c r="P46" i="2" l="1"/>
  <c r="I67" i="2"/>
  <c r="I37" i="2" l="1"/>
  <c r="P31" i="1"/>
  <c r="P68" i="2"/>
  <c r="L10" i="2"/>
  <c r="L69" i="2" s="1"/>
  <c r="L67" i="2" s="1"/>
  <c r="L37" i="2" s="1"/>
  <c r="N10" i="2"/>
  <c r="N69" i="2" s="1"/>
  <c r="N67" i="2" s="1"/>
  <c r="N37" i="2" s="1"/>
  <c r="N11" i="2"/>
  <c r="P48" i="1"/>
  <c r="H43" i="1"/>
  <c r="P183" i="2"/>
  <c r="O181" i="2"/>
  <c r="N181" i="2"/>
  <c r="M181" i="2"/>
  <c r="L181" i="2"/>
  <c r="O161" i="2"/>
  <c r="N161" i="2"/>
  <c r="M161" i="2"/>
  <c r="L161" i="2"/>
  <c r="O155" i="2"/>
  <c r="N155" i="2"/>
  <c r="M155" i="2"/>
  <c r="L155" i="2"/>
  <c r="O115" i="2"/>
  <c r="O114" i="2" s="1"/>
  <c r="N115" i="2"/>
  <c r="M115" i="2"/>
  <c r="L115" i="2"/>
  <c r="O27" i="2"/>
  <c r="O26" i="2" s="1"/>
  <c r="N27" i="2"/>
  <c r="N26" i="2" s="1"/>
  <c r="M27" i="2"/>
  <c r="M26" i="2" s="1"/>
  <c r="L27" i="2"/>
  <c r="L26" i="2" s="1"/>
  <c r="O21" i="2"/>
  <c r="N21" i="2"/>
  <c r="M21" i="2"/>
  <c r="L21" i="2"/>
  <c r="O16" i="2"/>
  <c r="N16" i="2"/>
  <c r="M16" i="2"/>
  <c r="L16" i="2"/>
  <c r="O10" i="2"/>
  <c r="O69" i="2" s="1"/>
  <c r="O67" i="2" s="1"/>
  <c r="O37" i="2" s="1"/>
  <c r="M10" i="2"/>
  <c r="M69" i="2" s="1"/>
  <c r="M67" i="2" s="1"/>
  <c r="M37" i="2" s="1"/>
  <c r="K181" i="2"/>
  <c r="K161" i="2"/>
  <c r="K155" i="2"/>
  <c r="K115" i="2"/>
  <c r="K27" i="2"/>
  <c r="K26" i="2" s="1"/>
  <c r="K21" i="2"/>
  <c r="K16" i="2"/>
  <c r="K10" i="2"/>
  <c r="K69" i="2" s="1"/>
  <c r="K67" i="2" s="1"/>
  <c r="K37" i="2" s="1"/>
  <c r="L11" i="2" l="1"/>
  <c r="M11" i="2"/>
  <c r="K11" i="2"/>
  <c r="O11" i="2"/>
  <c r="L15" i="2"/>
  <c r="M15" i="2"/>
  <c r="O15" i="2"/>
  <c r="K160" i="2"/>
  <c r="O160" i="2"/>
  <c r="N114" i="2"/>
  <c r="H67" i="2"/>
  <c r="N15" i="2"/>
  <c r="K15" i="2"/>
  <c r="K9" i="2" s="1"/>
  <c r="L114" i="2"/>
  <c r="M114" i="2"/>
  <c r="M160" i="2"/>
  <c r="L160" i="2"/>
  <c r="N160" i="2"/>
  <c r="P23" i="1"/>
  <c r="K114" i="2"/>
  <c r="P74" i="2"/>
  <c r="P75" i="2"/>
  <c r="P76" i="2"/>
  <c r="P77" i="2"/>
  <c r="P79" i="2"/>
  <c r="P80" i="2"/>
  <c r="P81" i="2"/>
  <c r="P82" i="2"/>
  <c r="P84" i="2"/>
  <c r="P85" i="2"/>
  <c r="P86" i="2"/>
  <c r="P87" i="2"/>
  <c r="P89" i="2"/>
  <c r="P90" i="2"/>
  <c r="P91" i="2"/>
  <c r="P92" i="2"/>
  <c r="P94" i="2"/>
  <c r="P95" i="2"/>
  <c r="P96" i="2"/>
  <c r="P97" i="2"/>
  <c r="P99" i="2"/>
  <c r="P100" i="2"/>
  <c r="P101" i="2"/>
  <c r="P102" i="2"/>
  <c r="P104" i="2"/>
  <c r="P105" i="2"/>
  <c r="P106" i="2"/>
  <c r="P107" i="2"/>
  <c r="P116" i="2"/>
  <c r="P117" i="2"/>
  <c r="P118" i="2"/>
  <c r="P119" i="2"/>
  <c r="P121" i="2"/>
  <c r="P124" i="2"/>
  <c r="P156" i="2"/>
  <c r="P157" i="2"/>
  <c r="P158" i="2"/>
  <c r="P159" i="2"/>
  <c r="P162" i="2"/>
  <c r="P163" i="2"/>
  <c r="P164" i="2"/>
  <c r="P165" i="2"/>
  <c r="P167" i="2"/>
  <c r="P168" i="2"/>
  <c r="P169" i="2"/>
  <c r="P182" i="2"/>
  <c r="P184" i="2"/>
  <c r="P185" i="2"/>
  <c r="P45" i="2"/>
  <c r="P42" i="2"/>
  <c r="P14" i="2"/>
  <c r="P17" i="2"/>
  <c r="P18" i="2"/>
  <c r="P19" i="2"/>
  <c r="P20" i="2"/>
  <c r="P22" i="2"/>
  <c r="P23" i="2"/>
  <c r="P24" i="2"/>
  <c r="P25" i="2"/>
  <c r="P28" i="2"/>
  <c r="P29" i="2"/>
  <c r="P30" i="2"/>
  <c r="P31" i="2"/>
  <c r="P39" i="2"/>
  <c r="P40" i="2"/>
  <c r="J181" i="2"/>
  <c r="O43" i="1"/>
  <c r="N43" i="1"/>
  <c r="M43" i="1"/>
  <c r="L43" i="1"/>
  <c r="O33" i="1"/>
  <c r="N33" i="1"/>
  <c r="M33" i="1"/>
  <c r="L33" i="1"/>
  <c r="O9" i="1"/>
  <c r="N9" i="1"/>
  <c r="M9" i="1"/>
  <c r="L9" i="1"/>
  <c r="K43" i="1"/>
  <c r="K33" i="1"/>
  <c r="K9" i="1"/>
  <c r="L8" i="1" l="1"/>
  <c r="M8" i="1"/>
  <c r="N9" i="2"/>
  <c r="M9" i="2"/>
  <c r="O9" i="2"/>
  <c r="L9" i="2"/>
  <c r="N8" i="1"/>
  <c r="O8" i="1"/>
  <c r="K8" i="1"/>
  <c r="G43" i="1"/>
  <c r="P44" i="1" l="1"/>
  <c r="P34" i="1"/>
  <c r="P30" i="1"/>
  <c r="P25" i="1"/>
  <c r="P26" i="1"/>
  <c r="P27" i="1"/>
  <c r="P28" i="1"/>
  <c r="P29" i="1"/>
  <c r="P24" i="1"/>
  <c r="P13" i="1"/>
  <c r="P11" i="1"/>
  <c r="P10" i="1"/>
  <c r="E43" i="1"/>
  <c r="D35" i="1"/>
  <c r="I181" i="2" l="1"/>
  <c r="H181" i="2"/>
  <c r="G181" i="2"/>
  <c r="F181" i="2"/>
  <c r="E181" i="2"/>
  <c r="D181" i="2"/>
  <c r="P181" i="2" l="1"/>
  <c r="H35" i="1"/>
  <c r="G122" i="2" l="1"/>
  <c r="F123" i="2"/>
  <c r="G123" i="2"/>
  <c r="E122" i="2"/>
  <c r="P122" i="2" s="1"/>
  <c r="E123" i="2"/>
  <c r="P123" i="2" s="1"/>
  <c r="I33" i="1"/>
  <c r="G35" i="1"/>
  <c r="P71" i="2" l="1"/>
  <c r="P72" i="2"/>
  <c r="I103" i="2" l="1"/>
  <c r="H103" i="2"/>
  <c r="G103" i="2"/>
  <c r="F103" i="2"/>
  <c r="E103" i="2"/>
  <c r="D103" i="2"/>
  <c r="P103" i="2" s="1"/>
  <c r="I98" i="2"/>
  <c r="H98" i="2"/>
  <c r="G98" i="2"/>
  <c r="F98" i="2"/>
  <c r="E98" i="2"/>
  <c r="D98" i="2"/>
  <c r="I93" i="2"/>
  <c r="H93" i="2"/>
  <c r="G93" i="2"/>
  <c r="F93" i="2"/>
  <c r="E93" i="2"/>
  <c r="D93" i="2"/>
  <c r="I88" i="2"/>
  <c r="H88" i="2"/>
  <c r="G88" i="2"/>
  <c r="F88" i="2"/>
  <c r="E88" i="2"/>
  <c r="D88" i="2"/>
  <c r="D115" i="2"/>
  <c r="E115" i="2"/>
  <c r="F115" i="2"/>
  <c r="G115" i="2"/>
  <c r="H115" i="2"/>
  <c r="I115" i="2"/>
  <c r="I114" i="2" s="1"/>
  <c r="J115" i="2"/>
  <c r="J114" i="2" s="1"/>
  <c r="I83" i="2"/>
  <c r="H83" i="2"/>
  <c r="G83" i="2"/>
  <c r="F83" i="2"/>
  <c r="E83" i="2"/>
  <c r="D83" i="2"/>
  <c r="I78" i="2"/>
  <c r="H78" i="2"/>
  <c r="G78" i="2"/>
  <c r="F78" i="2"/>
  <c r="E78" i="2"/>
  <c r="D78" i="2"/>
  <c r="I73" i="2"/>
  <c r="H73" i="2"/>
  <c r="F73" i="2"/>
  <c r="E73" i="2"/>
  <c r="D73" i="2"/>
  <c r="P73" i="2" s="1"/>
  <c r="P88" i="2" l="1"/>
  <c r="P98" i="2"/>
  <c r="P83" i="2"/>
  <c r="P93" i="2"/>
  <c r="P78" i="2"/>
  <c r="P115" i="2"/>
  <c r="J10" i="2"/>
  <c r="J69" i="2" s="1"/>
  <c r="J11" i="2" s="1"/>
  <c r="J16" i="2"/>
  <c r="J21" i="2"/>
  <c r="J27" i="2"/>
  <c r="J26" i="2" s="1"/>
  <c r="J155" i="2"/>
  <c r="J9" i="1"/>
  <c r="J67" i="2" l="1"/>
  <c r="J37" i="2" s="1"/>
  <c r="P69" i="2"/>
  <c r="J8" i="1"/>
  <c r="J15" i="2"/>
  <c r="J9" i="2" l="1"/>
  <c r="G11" i="2"/>
  <c r="F11" i="2"/>
  <c r="I155" i="2"/>
  <c r="H155" i="2"/>
  <c r="F155" i="2"/>
  <c r="E155" i="2"/>
  <c r="G33" i="1"/>
  <c r="G155" i="2"/>
  <c r="D155" i="2"/>
  <c r="P155" i="2" l="1"/>
  <c r="G13" i="2"/>
  <c r="G15" i="1"/>
  <c r="G67" i="2"/>
  <c r="I43" i="1"/>
  <c r="I8" i="1" s="1"/>
  <c r="I27" i="2"/>
  <c r="I26" i="2" s="1"/>
  <c r="I161" i="2"/>
  <c r="I166" i="2"/>
  <c r="I16" i="2"/>
  <c r="I21" i="2"/>
  <c r="I10" i="2"/>
  <c r="E13" i="2"/>
  <c r="E11" i="2"/>
  <c r="I15" i="2" l="1"/>
  <c r="I160" i="2"/>
  <c r="I9" i="2" l="1"/>
  <c r="E10" i="2"/>
  <c r="F10" i="2"/>
  <c r="G10" i="2"/>
  <c r="H10" i="2"/>
  <c r="D10" i="2"/>
  <c r="H11" i="2"/>
  <c r="D11" i="2"/>
  <c r="P11" i="2" l="1"/>
  <c r="P10" i="2"/>
  <c r="E38" i="2"/>
  <c r="F43" i="1"/>
  <c r="D43" i="1"/>
  <c r="H33" i="1"/>
  <c r="D33" i="1"/>
  <c r="E15" i="1"/>
  <c r="F15" i="1"/>
  <c r="D15" i="1"/>
  <c r="P15" i="1" s="1"/>
  <c r="E12" i="1"/>
  <c r="F12" i="1"/>
  <c r="G12" i="1"/>
  <c r="H12" i="1"/>
  <c r="E9" i="1"/>
  <c r="F9" i="1"/>
  <c r="G9" i="1"/>
  <c r="H9" i="1"/>
  <c r="D9" i="1"/>
  <c r="H13" i="2"/>
  <c r="D13" i="2"/>
  <c r="E161" i="2"/>
  <c r="F161" i="2"/>
  <c r="G161" i="2"/>
  <c r="H161" i="2"/>
  <c r="D161" i="2"/>
  <c r="E120" i="2"/>
  <c r="E114" i="2" s="1"/>
  <c r="F120" i="2"/>
  <c r="F114" i="2" s="1"/>
  <c r="G120" i="2"/>
  <c r="G114" i="2" s="1"/>
  <c r="H120" i="2"/>
  <c r="H114" i="2" s="1"/>
  <c r="D114" i="2"/>
  <c r="E166" i="2"/>
  <c r="F166" i="2"/>
  <c r="G166" i="2"/>
  <c r="H166" i="2"/>
  <c r="D166" i="2"/>
  <c r="F38" i="2"/>
  <c r="G38" i="2"/>
  <c r="H38" i="2"/>
  <c r="E67" i="2"/>
  <c r="F67" i="2"/>
  <c r="D67" i="2"/>
  <c r="P67" i="2" s="1"/>
  <c r="E27" i="2"/>
  <c r="E26" i="2" s="1"/>
  <c r="F27" i="2"/>
  <c r="F26" i="2" s="1"/>
  <c r="G27" i="2"/>
  <c r="H27" i="2"/>
  <c r="D27" i="2"/>
  <c r="E21" i="2"/>
  <c r="F21" i="2"/>
  <c r="G21" i="2"/>
  <c r="H21" i="2"/>
  <c r="D21" i="2"/>
  <c r="E16" i="2"/>
  <c r="F16" i="2"/>
  <c r="G16" i="2"/>
  <c r="H16" i="2"/>
  <c r="D16" i="2"/>
  <c r="P21" i="2" l="1"/>
  <c r="P27" i="2"/>
  <c r="P38" i="2"/>
  <c r="P161" i="2"/>
  <c r="P43" i="1"/>
  <c r="P16" i="2"/>
  <c r="P166" i="2"/>
  <c r="P120" i="2"/>
  <c r="P114" i="2"/>
  <c r="H8" i="1"/>
  <c r="P9" i="1"/>
  <c r="G8" i="1"/>
  <c r="H26" i="2"/>
  <c r="G26" i="2"/>
  <c r="D26" i="2"/>
  <c r="F13" i="2"/>
  <c r="P13" i="2" s="1"/>
  <c r="D15" i="2"/>
  <c r="G15" i="2"/>
  <c r="D37" i="2"/>
  <c r="G37" i="2"/>
  <c r="E37" i="2"/>
  <c r="H160" i="2"/>
  <c r="F160" i="2"/>
  <c r="G160" i="2"/>
  <c r="E160" i="2"/>
  <c r="D160" i="2"/>
  <c r="H15" i="2"/>
  <c r="F15" i="2"/>
  <c r="H37" i="2"/>
  <c r="E15" i="2"/>
  <c r="F37" i="2"/>
  <c r="D12" i="1"/>
  <c r="P12" i="1" s="1"/>
  <c r="E9" i="2" l="1"/>
  <c r="P37" i="2"/>
  <c r="G9" i="2"/>
  <c r="D9" i="2"/>
  <c r="P26" i="2"/>
  <c r="F9" i="2"/>
  <c r="P15" i="2"/>
  <c r="P160" i="2"/>
  <c r="H9" i="2"/>
  <c r="P9" i="2" s="1"/>
  <c r="D8" i="1"/>
  <c r="E36" i="1"/>
  <c r="E33" i="1"/>
  <c r="E8" i="1" l="1"/>
  <c r="F33" i="1"/>
  <c r="F8" i="1" s="1"/>
  <c r="F36" i="1"/>
  <c r="P36" i="1" s="1"/>
  <c r="P35" i="1" s="1"/>
  <c r="P8" i="1" l="1"/>
  <c r="P33" i="1"/>
</calcChain>
</file>

<file path=xl/sharedStrings.xml><?xml version="1.0" encoding="utf-8"?>
<sst xmlns="http://schemas.openxmlformats.org/spreadsheetml/2006/main" count="425" uniqueCount="115">
  <si>
    <t xml:space="preserve">РАСХОДЫ НА РЕАЛИЗАЦИЮ МУНИЦИПАЛЬНОЙ ПРОГРАММЫ </t>
  </si>
  <si>
    <t>Источники финансирования</t>
  </si>
  <si>
    <t>Мероприятия в области жилищно-коммунального хозяйства</t>
  </si>
  <si>
    <t>Отдельные мероприятия в области автомобильного транспорта</t>
  </si>
  <si>
    <t>Мероприятия в области национальной безопасности и правоохранительной деятельности</t>
  </si>
  <si>
    <t>Мероприятия в сфере дорожной деятельности</t>
  </si>
  <si>
    <t>Стоимость, тыс. руб.</t>
  </si>
  <si>
    <t xml:space="preserve">статус </t>
  </si>
  <si>
    <t>Статус</t>
  </si>
  <si>
    <t>Наименованиемуниципальной программы, отдельного мероприятия</t>
  </si>
  <si>
    <t>Расходы (тыс.рублей)</t>
  </si>
  <si>
    <t xml:space="preserve">ИТОГО </t>
  </si>
  <si>
    <t>ПРОГНОЗНАЯ (СПРАВОЧНАЯ) ОЦЕНКА</t>
  </si>
  <si>
    <t>РЕСУРСНОГО ОБЕСПЕЧЕНИЯ РЕАЛИЗАЦИИ МУНИЦИПАЛЬНОЙ ПРОГРАММЫ</t>
  </si>
  <si>
    <t>ЗА СЧЕТ ВСЕХ ИСТОЧНИКОВ ФИНАНСИРОВАНИЯ</t>
  </si>
  <si>
    <t>Направление</t>
  </si>
  <si>
    <t>Мероприятие</t>
  </si>
  <si>
    <t>ВСЕГО</t>
  </si>
  <si>
    <t>Администрация Нагорского городского поселения</t>
  </si>
  <si>
    <t>муниципальная программа</t>
  </si>
  <si>
    <t>Наименованиемуниципальной программы, подпрограммы, отдельного мероприятия</t>
  </si>
  <si>
    <t>федеральный бюджет</t>
  </si>
  <si>
    <t>областной бюджет</t>
  </si>
  <si>
    <t>местный бюджет</t>
  </si>
  <si>
    <t>внебюджетные источники</t>
  </si>
  <si>
    <t>направление</t>
  </si>
  <si>
    <t>Пожарная безопасность</t>
  </si>
  <si>
    <t>Правоохранительная деятельность</t>
  </si>
  <si>
    <t>Жилищное хозяйство</t>
  </si>
  <si>
    <t>Коммунальное хозяйство</t>
  </si>
  <si>
    <t>Уличное освещение</t>
  </si>
  <si>
    <t>Благоустройство</t>
  </si>
  <si>
    <t>Приложение №5</t>
  </si>
  <si>
    <t>Приложение №4</t>
  </si>
  <si>
    <t>Ответственный исполнитель, соисполнитель,муниципальный заказчик (муниципальный заказчик-кооординатор)</t>
  </si>
  <si>
    <t>УТВЕРЖДЕНА</t>
  </si>
  <si>
    <t>УТВЕРЖДЕНЫ</t>
  </si>
  <si>
    <t>Итого</t>
  </si>
  <si>
    <t>Развитие территории муниципального образования Нагорского городского поселения Нагорского района Кировской области"</t>
  </si>
  <si>
    <t>Развитие территории муниципальгого образования Нагорского городского поселения Нагорского района Кировской области"</t>
  </si>
  <si>
    <t>1043,87119 (местный бюджет)</t>
  </si>
  <si>
    <t>Муниципальная программа</t>
  </si>
  <si>
    <t>1940,86784 (районный бюджет)</t>
  </si>
  <si>
    <t>1940,86784(районный бюджет)</t>
  </si>
  <si>
    <t xml:space="preserve"> </t>
  </si>
  <si>
    <t xml:space="preserve">Пассажирские перевозки </t>
  </si>
  <si>
    <t>2.1.</t>
  </si>
  <si>
    <t>Прочие мероприятия</t>
  </si>
  <si>
    <t xml:space="preserve">ЗА СЧЕТ СРЕДСТВ БЮДЖЕТА </t>
  </si>
  <si>
    <t>Ремонт автомобильной дороги по ул. Клубная Нагорского городского поселения</t>
  </si>
  <si>
    <t>Ремонт автомобильной дороги по ул. Коммуны Нагорского городского поселения</t>
  </si>
  <si>
    <t>Ремонт автомобильной дороги по ул. Леушина Нагорского городского поселения</t>
  </si>
  <si>
    <t>Ремонт автомобильной дороги по ул. Новая Нагорского городского поселения</t>
  </si>
  <si>
    <t>Ремонт автомобильной дороги по ул. Октябрьская Нагорского городского поселения</t>
  </si>
  <si>
    <t>Ремонт автомобильной дороги по ул. Пионерская Нагорского городского поселения</t>
  </si>
  <si>
    <t>Ремонт автомобильной дороги по ул. Труда Нагорского городского поселения</t>
  </si>
  <si>
    <t>Ремонт дорог в границах поселения, в. т.ч.</t>
  </si>
  <si>
    <t>2.1</t>
  </si>
  <si>
    <t>2.2</t>
  </si>
  <si>
    <t>2.3</t>
  </si>
  <si>
    <t>2.4</t>
  </si>
  <si>
    <t>2.5</t>
  </si>
  <si>
    <t>2.6</t>
  </si>
  <si>
    <t>2.7</t>
  </si>
  <si>
    <t>Ремонт дорог в границаах поселения в т.ч.</t>
  </si>
  <si>
    <t>Создание мест (площадок) накопления твердых коммунальных отходов</t>
  </si>
  <si>
    <r>
      <t xml:space="preserve">354,6 </t>
    </r>
    <r>
      <rPr>
        <sz val="10"/>
        <rFont val="Times New Roman"/>
        <family val="1"/>
        <charset val="204"/>
      </rPr>
      <t>Средства субсидии ОБ</t>
    </r>
  </si>
  <si>
    <r>
      <t>18,7</t>
    </r>
    <r>
      <rPr>
        <sz val="10"/>
        <rFont val="Times New Roman"/>
        <family val="1"/>
        <charset val="204"/>
      </rPr>
      <t>Средства софинансирования МБ</t>
    </r>
  </si>
  <si>
    <r>
      <t>726,85267</t>
    </r>
    <r>
      <rPr>
        <sz val="10"/>
        <rFont val="Times New Roman"/>
        <family val="1"/>
        <charset val="204"/>
      </rPr>
      <t>Средства субсидии ОБ</t>
    </r>
  </si>
  <si>
    <r>
      <t>38,28681</t>
    </r>
    <r>
      <rPr>
        <sz val="10"/>
        <rFont val="Times New Roman"/>
        <family val="1"/>
        <charset val="204"/>
      </rPr>
      <t>Средства софинансирования МБ</t>
    </r>
  </si>
  <si>
    <t>3509,3 Средства субсидии ОБ</t>
  </si>
  <si>
    <t>1.1</t>
  </si>
  <si>
    <t>Содержание  дорог в границах поселения в т.ч.</t>
  </si>
  <si>
    <t>Восстановление изношенного верхнего слоя с устранением деформаций и повреждений покрытия автомобильной дороги по ул.Советская в пгт Нагорск Нагорского района Кировской области</t>
  </si>
  <si>
    <t>Реализация мероприятий, направленных на подготовку систем коммунальной инфраструктуры к работе в осенне-зимний период</t>
  </si>
  <si>
    <t>2.1.1.</t>
  </si>
  <si>
    <t>2.1.2.</t>
  </si>
  <si>
    <t>2.1.3.</t>
  </si>
  <si>
    <t>Капитальный ремонт объекта водоснабжения: "Водопроводная сеть с водонапорной башней от артезианской скважины № 28751 ул. Южная".</t>
  </si>
  <si>
    <t>2.2.</t>
  </si>
  <si>
    <t>Капитальный ремонт объекта водоснабжения: "Водопроводная сеть с водонапорной башней от артезианской скважины № 50620".</t>
  </si>
  <si>
    <t>Капитальный ремонт объектов водоснабжения: "Водопроводная сеть с водонапорной башней от артезианской скважины № 50671А и от артезианской скважины № 1472, Артезианская скважина № 37786 с водонапорной башней и водопроводной сетью".</t>
  </si>
  <si>
    <t>Реализация мероприятий, направленных на подготовку систем коммунальной инфраструктуры к работе в осенне-зимний период, в т.ч.</t>
  </si>
  <si>
    <t>Субсидия на возмещение части недополученных доходов юридическим лицам и индивидуальным  предпринимателям, предоставляющим бесплатный проезд  членам семей участников специальной военной операции, участникам специальной военной операции на автомобильном транспорте общего пользования (кроме такси) на муниципальных маршрутах регулярных перевозок на территории Нагорского городского поселения</t>
  </si>
  <si>
    <t>1.2.</t>
  </si>
  <si>
    <t>Восстановление изношенного верхнего слоя с устранением деформаций и повреждений покрытия автомобильной дороги по ул.Боровая в пгт Нагорск Нагорского района Кировской области</t>
  </si>
  <si>
    <t>Содержание дорог в границах поселения, в т.ч</t>
  </si>
  <si>
    <t>Гранты на реализацию проекта инициативного бюджетирования "Народный бюджет"</t>
  </si>
  <si>
    <t>Устройство пешеходных тротуаров и уличного освещения по ул.Советская пгт Нагорск</t>
  </si>
  <si>
    <t>2.3.</t>
  </si>
  <si>
    <t>2.4.</t>
  </si>
  <si>
    <t>2.4.1.</t>
  </si>
  <si>
    <t>Проведение мероприятий, посвященных юбилейным датам административных центров муниципальных образований Кировской области</t>
  </si>
  <si>
    <t>Мероприятия по благоустройству территории Нагорского городского поселения</t>
  </si>
  <si>
    <t>2.5.</t>
  </si>
  <si>
    <t>2.5.1.</t>
  </si>
  <si>
    <t>Управление муниципальной собственностью Нагорского городского поселенияв сфере благоустройства</t>
  </si>
  <si>
    <t>Мероприятия в области благоустройства</t>
  </si>
  <si>
    <t>Благоустройство, в т.ч.</t>
  </si>
  <si>
    <t>Гранты на реализацию проекта инициативного бюджетирования "Народный бюджет", в т.ч.</t>
  </si>
  <si>
    <t>Проведение мероприятий, посвященных юбилейным датам административных центров муниципальных образований Кировской области, в т.ч.</t>
  </si>
  <si>
    <t xml:space="preserve"> Реализация инициатив граждан, направленных на благоустройство территории муниципального образования в рамках подготовки и проведения юбилейных дат</t>
  </si>
  <si>
    <t>1.3.</t>
  </si>
  <si>
    <t>Cодержание автомобильных дорог общего пользования местного значения Нагорского городского поселения</t>
  </si>
  <si>
    <t>районный бюджет</t>
  </si>
  <si>
    <t>Осуществление дорожной деятельности в отношении автомобильных дорог общего пользования местного значения</t>
  </si>
  <si>
    <t>1.4.</t>
  </si>
  <si>
    <t>2.8.</t>
  </si>
  <si>
    <t>Восстановление посадочных площадок с заменой существующих автопавильонов</t>
  </si>
  <si>
    <r>
      <t>184,7000</t>
    </r>
    <r>
      <rPr>
        <sz val="10"/>
        <rFont val="Times New Roman"/>
        <family val="1"/>
        <charset val="204"/>
      </rPr>
      <t xml:space="preserve">Средства софинансирования МБ </t>
    </r>
  </si>
  <si>
    <t>Капитальный ремонт объекта водоснабжения: " Артезианская скважина № 50982 с водонапорной башней и водопроводной сетью"</t>
  </si>
  <si>
    <t>2.1.4.</t>
  </si>
  <si>
    <t>2.1.5.</t>
  </si>
  <si>
    <t>постановлением администрации Нагорского городского поселения  от 04.04.2025 № 56/1</t>
  </si>
  <si>
    <t>постановлением администрации Нагорского городского поселения    от 04.04.2025  № 56/1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</si>
</sst>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32" x14ac:knownFonts="1">
    <font>
      <sz val="11"/>
      <color theme="1"/>
      <name val="Calibri"/>
      <family val="2"/>
      <charset val="204"/>
      <scheme val="minor"/>
    </font>
    <font>
      <b/>
      <sz val="11"/>
      <color theme="1"/>
      <name val="Calibri"/>
      <family val="2"/>
      <charset val="204"/>
      <scheme val="minor"/>
    </font>
    <font>
      <b/>
      <sz val="12"/>
      <color theme="1"/>
      <name val="Times New Roman"/>
      <family val="1"/>
      <charset val="204"/>
    </font>
    <font>
      <b/>
      <sz val="11"/>
      <color theme="1"/>
      <name val="Times New Roman"/>
      <family val="1"/>
      <charset val="204"/>
    </font>
    <font>
      <sz val="10"/>
      <color theme="1"/>
      <name val="Times New Roman"/>
      <family val="1"/>
      <charset val="204"/>
    </font>
    <font>
      <sz val="10"/>
      <color theme="1"/>
      <name val="Calibri"/>
      <family val="2"/>
      <charset val="204"/>
      <scheme val="minor"/>
    </font>
    <font>
      <sz val="11"/>
      <color theme="1"/>
      <name val="Times New Roman"/>
      <family val="1"/>
      <charset val="204"/>
    </font>
    <font>
      <b/>
      <sz val="14"/>
      <color theme="1"/>
      <name val="Calibri"/>
      <family val="2"/>
      <charset val="204"/>
      <scheme val="minor"/>
    </font>
    <font>
      <b/>
      <sz val="10"/>
      <color theme="1"/>
      <name val="Times New Roman"/>
      <family val="1"/>
      <charset val="204"/>
    </font>
    <font>
      <sz val="10"/>
      <color theme="0" tint="-4.9989318521683403E-2"/>
      <name val="Times New Roman"/>
      <family val="1"/>
      <charset val="204"/>
    </font>
    <font>
      <sz val="10"/>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sz val="12"/>
      <color theme="1"/>
      <name val="Times New Roman"/>
      <family val="1"/>
      <charset val="204"/>
    </font>
    <font>
      <sz val="12"/>
      <color theme="1"/>
      <name val="Calibri"/>
      <family val="2"/>
      <charset val="204"/>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14"/>
      <name val="Times New Roman"/>
      <family val="1"/>
      <charset val="204"/>
    </font>
    <font>
      <sz val="8"/>
      <name val="Times New Roman"/>
      <family val="1"/>
      <charset val="204"/>
    </font>
    <font>
      <sz val="12"/>
      <color rgb="FFFF0000"/>
      <name val="Times New Roman"/>
      <family val="1"/>
      <charset val="204"/>
    </font>
    <font>
      <i/>
      <sz val="12"/>
      <color theme="1"/>
      <name val="Times New Roman"/>
      <family val="1"/>
      <charset val="204"/>
    </font>
    <font>
      <i/>
      <sz val="10"/>
      <name val="Times New Roman"/>
      <family val="1"/>
      <charset val="204"/>
    </font>
    <font>
      <i/>
      <sz val="12"/>
      <name val="Times New Roman"/>
      <family val="1"/>
      <charset val="204"/>
    </font>
    <font>
      <i/>
      <sz val="11"/>
      <name val="Times New Roman"/>
      <family val="1"/>
      <charset val="204"/>
    </font>
    <font>
      <i/>
      <sz val="11"/>
      <color theme="1"/>
      <name val="Times New Roman"/>
      <family val="1"/>
      <charset val="204"/>
    </font>
    <font>
      <i/>
      <sz val="12"/>
      <color rgb="FFFF0000"/>
      <name val="Times New Roman"/>
      <family val="1"/>
      <charset val="204"/>
    </font>
    <font>
      <b/>
      <i/>
      <sz val="12"/>
      <color theme="1"/>
      <name val="Times New Roman"/>
      <family val="1"/>
      <charset val="204"/>
    </font>
    <font>
      <u/>
      <sz val="11"/>
      <color theme="1"/>
      <name val="Times New Roman"/>
      <family val="1"/>
      <charset val="204"/>
    </font>
    <font>
      <sz val="12"/>
      <name val="Calibri"/>
      <family val="2"/>
      <charset val="204"/>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9">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6" fillId="0" borderId="0" xfId="0" applyFont="1" applyAlignment="1">
      <alignment wrapText="1"/>
    </xf>
    <xf numFmtId="0" fontId="9" fillId="0" borderId="0" xfId="0" applyFont="1"/>
    <xf numFmtId="0" fontId="4" fillId="0" borderId="0" xfId="0" applyFont="1"/>
    <xf numFmtId="0" fontId="0" fillId="0" borderId="0" xfId="0" applyFont="1"/>
    <xf numFmtId="0" fontId="11" fillId="0" borderId="0" xfId="0" applyFont="1"/>
    <xf numFmtId="0" fontId="13" fillId="0" borderId="0" xfId="0" applyFont="1"/>
    <xf numFmtId="0" fontId="12" fillId="0" borderId="1" xfId="0" applyFont="1" applyBorder="1" applyAlignment="1">
      <alignment horizontal="left" wrapText="1"/>
    </xf>
    <xf numFmtId="0" fontId="10" fillId="0" borderId="1" xfId="0" applyFont="1" applyBorder="1" applyAlignment="1">
      <alignment horizontal="left" wrapText="1"/>
    </xf>
    <xf numFmtId="0" fontId="5" fillId="0" borderId="0" xfId="0" applyFont="1" applyAlignment="1">
      <alignment vertical="center" wrapText="1"/>
    </xf>
    <xf numFmtId="0" fontId="5"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xf>
    <xf numFmtId="0" fontId="7"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0" fillId="0" borderId="0" xfId="0" applyFont="1" applyAlignment="1">
      <alignment vertical="center" wrapText="1"/>
    </xf>
    <xf numFmtId="0" fontId="0" fillId="0" borderId="0" xfId="0" applyFont="1" applyAlignment="1">
      <alignment vertical="center"/>
    </xf>
    <xf numFmtId="0" fontId="3" fillId="0" borderId="1" xfId="0" applyFont="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wrapText="1"/>
    </xf>
    <xf numFmtId="0" fontId="6" fillId="0" borderId="0" xfId="0" applyFont="1" applyAlignment="1">
      <alignment horizontal="left" wrapText="1"/>
    </xf>
    <xf numFmtId="0" fontId="2" fillId="0" borderId="1" xfId="0" applyFont="1" applyBorder="1" applyAlignment="1">
      <alignment vertical="center" wrapText="1"/>
    </xf>
    <xf numFmtId="49" fontId="18" fillId="0" borderId="1" xfId="0" applyNumberFormat="1" applyFont="1" applyBorder="1"/>
    <xf numFmtId="0" fontId="18" fillId="0" borderId="1" xfId="0" applyFont="1" applyBorder="1" applyAlignment="1">
      <alignment vertical="top" wrapText="1"/>
    </xf>
    <xf numFmtId="49" fontId="19" fillId="0" borderId="1" xfId="0" applyNumberFormat="1" applyFont="1" applyBorder="1"/>
    <xf numFmtId="0" fontId="19" fillId="0" borderId="1" xfId="0" applyFont="1" applyBorder="1" applyAlignment="1">
      <alignment vertical="top" wrapText="1"/>
    </xf>
    <xf numFmtId="0" fontId="6" fillId="0" borderId="1" xfId="0" applyFont="1" applyBorder="1" applyAlignment="1">
      <alignment wrapText="1"/>
    </xf>
    <xf numFmtId="0" fontId="6" fillId="0" borderId="0" xfId="0" applyFont="1" applyAlignment="1">
      <alignment horizontal="right"/>
    </xf>
    <xf numFmtId="164" fontId="1" fillId="0" borderId="0" xfId="0" applyNumberFormat="1" applyFont="1" applyAlignment="1">
      <alignment vertical="center" wrapText="1"/>
    </xf>
    <xf numFmtId="0" fontId="6" fillId="0" borderId="0" xfId="0" applyFont="1" applyAlignment="1">
      <alignment horizontal="right"/>
    </xf>
    <xf numFmtId="0" fontId="4" fillId="0" borderId="0" xfId="0" applyFont="1" applyAlignment="1"/>
    <xf numFmtId="164" fontId="20" fillId="0" borderId="0" xfId="0" applyNumberFormat="1" applyFont="1" applyAlignment="1">
      <alignment wrapText="1"/>
    </xf>
    <xf numFmtId="0" fontId="10" fillId="0" borderId="0" xfId="0" applyFont="1" applyAlignment="1"/>
    <xf numFmtId="1" fontId="18" fillId="0" borderId="1" xfId="0" applyNumberFormat="1" applyFont="1" applyBorder="1" applyAlignment="1">
      <alignment horizontal="center" vertical="center" wrapText="1"/>
    </xf>
    <xf numFmtId="164" fontId="10" fillId="0" borderId="0" xfId="0" applyNumberFormat="1" applyFont="1"/>
    <xf numFmtId="164" fontId="0" fillId="0" borderId="0" xfId="0" applyNumberFormat="1"/>
    <xf numFmtId="0" fontId="18" fillId="0" borderId="1" xfId="0" applyFont="1" applyBorder="1" applyAlignment="1">
      <alignment horizontal="center" vertical="center" wrapText="1"/>
    </xf>
    <xf numFmtId="164" fontId="1" fillId="0" borderId="0" xfId="0" applyNumberFormat="1" applyFont="1" applyAlignment="1">
      <alignment vertical="center"/>
    </xf>
    <xf numFmtId="164" fontId="7" fillId="0" borderId="0" xfId="0" applyNumberFormat="1" applyFont="1" applyAlignment="1">
      <alignment vertical="center" wrapText="1"/>
    </xf>
    <xf numFmtId="164" fontId="5" fillId="0" borderId="0" xfId="0" applyNumberFormat="1" applyFont="1" applyAlignment="1">
      <alignment vertical="center" wrapText="1"/>
    </xf>
    <xf numFmtId="164" fontId="13" fillId="0" borderId="0" xfId="0" applyNumberFormat="1" applyFont="1"/>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5" fontId="7" fillId="0" borderId="0" xfId="0" applyNumberFormat="1" applyFont="1" applyAlignment="1">
      <alignment vertical="center"/>
    </xf>
    <xf numFmtId="164" fontId="14" fillId="3" borderId="1" xfId="0" applyNumberFormat="1" applyFont="1" applyFill="1" applyBorder="1" applyAlignment="1">
      <alignment wrapText="1"/>
    </xf>
    <xf numFmtId="164" fontId="16" fillId="3" borderId="1" xfId="0" applyNumberFormat="1" applyFont="1" applyFill="1" applyBorder="1" applyAlignment="1">
      <alignment vertical="center" wrapText="1"/>
    </xf>
    <xf numFmtId="165" fontId="17" fillId="3" borderId="1" xfId="0" applyNumberFormat="1" applyFont="1" applyFill="1" applyBorder="1" applyAlignment="1">
      <alignment vertical="center" wrapText="1"/>
    </xf>
    <xf numFmtId="165" fontId="17" fillId="3" borderId="1" xfId="0" applyNumberFormat="1" applyFont="1" applyFill="1" applyBorder="1" applyAlignment="1">
      <alignment wrapText="1"/>
    </xf>
    <xf numFmtId="164" fontId="17" fillId="3" borderId="1" xfId="0" applyNumberFormat="1" applyFont="1" applyFill="1" applyBorder="1" applyAlignment="1">
      <alignment wrapText="1"/>
    </xf>
    <xf numFmtId="164" fontId="0" fillId="0" borderId="0" xfId="0" applyNumberFormat="1" applyAlignment="1">
      <alignment vertical="center"/>
    </xf>
    <xf numFmtId="0" fontId="0" fillId="0" borderId="0" xfId="0" applyBorder="1"/>
    <xf numFmtId="164" fontId="17" fillId="3" borderId="1" xfId="0" applyNumberFormat="1" applyFont="1" applyFill="1" applyBorder="1" applyAlignment="1">
      <alignment vertical="center" wrapText="1"/>
    </xf>
    <xf numFmtId="49" fontId="19" fillId="0" borderId="1" xfId="0" applyNumberFormat="1" applyFont="1" applyBorder="1" applyAlignment="1">
      <alignment vertical="top"/>
    </xf>
    <xf numFmtId="0" fontId="10" fillId="0" borderId="1" xfId="0" applyFont="1" applyBorder="1" applyAlignment="1">
      <alignment wrapText="1"/>
    </xf>
    <xf numFmtId="164" fontId="0" fillId="0" borderId="0" xfId="0" applyNumberFormat="1" applyAlignment="1">
      <alignment wrapText="1"/>
    </xf>
    <xf numFmtId="0" fontId="11" fillId="0" borderId="0" xfId="0" applyFont="1" applyAlignment="1">
      <alignment horizontal="left"/>
    </xf>
    <xf numFmtId="0" fontId="3" fillId="0" borderId="1" xfId="0" applyFont="1" applyBorder="1" applyAlignment="1">
      <alignment wrapText="1"/>
    </xf>
    <xf numFmtId="164" fontId="0" fillId="0" borderId="0" xfId="0" applyNumberFormat="1" applyAlignment="1">
      <alignment vertical="center" wrapText="1"/>
    </xf>
    <xf numFmtId="2" fontId="0" fillId="0" borderId="0" xfId="0" applyNumberFormat="1" applyAlignment="1">
      <alignment wrapText="1"/>
    </xf>
    <xf numFmtId="49" fontId="19" fillId="3" borderId="3" xfId="0" applyNumberFormat="1" applyFont="1" applyFill="1" applyBorder="1" applyAlignment="1"/>
    <xf numFmtId="164" fontId="11" fillId="0" borderId="0" xfId="0" applyNumberFormat="1" applyFont="1"/>
    <xf numFmtId="2" fontId="17" fillId="3" borderId="1" xfId="0" applyNumberFormat="1" applyFont="1" applyFill="1" applyBorder="1" applyAlignment="1">
      <alignment vertical="center" wrapText="1"/>
    </xf>
    <xf numFmtId="166" fontId="17" fillId="3" borderId="1" xfId="0" applyNumberFormat="1" applyFont="1" applyFill="1" applyBorder="1" applyAlignment="1">
      <alignment wrapText="1"/>
    </xf>
    <xf numFmtId="0" fontId="0" fillId="3" borderId="0" xfId="0" applyFill="1" applyAlignment="1">
      <alignment wrapText="1"/>
    </xf>
    <xf numFmtId="49" fontId="19" fillId="0" borderId="2" xfId="0" applyNumberFormat="1" applyFont="1" applyBorder="1"/>
    <xf numFmtId="0" fontId="10" fillId="0" borderId="2" xfId="0" applyFont="1" applyBorder="1" applyAlignment="1">
      <alignment horizontal="left" wrapText="1"/>
    </xf>
    <xf numFmtId="49" fontId="18" fillId="0" borderId="3" xfId="0" applyNumberFormat="1" applyFont="1" applyBorder="1" applyAlignment="1"/>
    <xf numFmtId="0" fontId="18" fillId="0" borderId="1" xfId="0" applyFont="1" applyBorder="1" applyAlignment="1">
      <alignment horizontal="left" wrapText="1"/>
    </xf>
    <xf numFmtId="0" fontId="2" fillId="0" borderId="1" xfId="0" applyFont="1" applyBorder="1" applyAlignment="1">
      <alignment horizontal="left" vertical="center" wrapText="1"/>
    </xf>
    <xf numFmtId="0" fontId="14" fillId="0" borderId="1" xfId="0" applyFont="1" applyBorder="1" applyAlignment="1">
      <alignment horizontal="left" vertical="center" wrapText="1"/>
    </xf>
    <xf numFmtId="1" fontId="18" fillId="2" borderId="1" xfId="0" applyNumberFormat="1" applyFont="1" applyFill="1" applyBorder="1" applyAlignment="1">
      <alignment horizontal="center" vertical="center" wrapText="1"/>
    </xf>
    <xf numFmtId="164" fontId="2" fillId="3" borderId="1" xfId="0" applyNumberFormat="1" applyFont="1" applyFill="1" applyBorder="1" applyAlignment="1">
      <alignment horizontal="right" vertical="center" wrapText="1"/>
    </xf>
    <xf numFmtId="164" fontId="22" fillId="3" borderId="1" xfId="0" applyNumberFormat="1" applyFont="1" applyFill="1" applyBorder="1" applyAlignment="1">
      <alignment wrapText="1"/>
    </xf>
    <xf numFmtId="165" fontId="16" fillId="3" borderId="1" xfId="0" applyNumberFormat="1" applyFont="1" applyFill="1" applyBorder="1" applyAlignment="1">
      <alignment horizontal="right" vertical="center" wrapText="1"/>
    </xf>
    <xf numFmtId="164" fontId="16" fillId="3" borderId="1" xfId="0" applyNumberFormat="1" applyFont="1" applyFill="1" applyBorder="1" applyAlignment="1">
      <alignment horizontal="right" vertical="center" wrapText="1"/>
    </xf>
    <xf numFmtId="0" fontId="3" fillId="0" borderId="1" xfId="0" applyFont="1" applyBorder="1" applyAlignment="1">
      <alignment vertical="center" wrapText="1"/>
    </xf>
    <xf numFmtId="2" fontId="16" fillId="3" borderId="1" xfId="0" applyNumberFormat="1" applyFont="1" applyFill="1" applyBorder="1" applyAlignment="1">
      <alignment horizontal="right" vertical="center" wrapText="1"/>
    </xf>
    <xf numFmtId="165" fontId="16" fillId="3" borderId="1" xfId="0" applyNumberFormat="1" applyFont="1" applyFill="1" applyBorder="1" applyAlignment="1">
      <alignment vertical="center" wrapText="1"/>
    </xf>
    <xf numFmtId="2" fontId="16" fillId="3" borderId="1" xfId="0" applyNumberFormat="1" applyFont="1" applyFill="1" applyBorder="1" applyAlignment="1">
      <alignment vertical="center" wrapText="1"/>
    </xf>
    <xf numFmtId="49" fontId="3" fillId="0" borderId="1" xfId="0" applyNumberFormat="1" applyFont="1" applyBorder="1" applyAlignment="1">
      <alignment horizontal="left" vertical="center" wrapText="1"/>
    </xf>
    <xf numFmtId="164" fontId="2" fillId="3" borderId="1" xfId="0" applyNumberFormat="1" applyFont="1" applyFill="1" applyBorder="1" applyAlignment="1">
      <alignment wrapText="1"/>
    </xf>
    <xf numFmtId="166" fontId="16" fillId="3" borderId="1" xfId="0" applyNumberFormat="1" applyFont="1" applyFill="1" applyBorder="1" applyAlignment="1">
      <alignment vertical="center" wrapText="1"/>
    </xf>
    <xf numFmtId="164" fontId="2" fillId="0" borderId="1" xfId="0" applyNumberFormat="1" applyFont="1" applyBorder="1" applyAlignment="1">
      <alignment horizontal="right" wrapText="1"/>
    </xf>
    <xf numFmtId="49" fontId="19" fillId="0" borderId="3" xfId="0" applyNumberFormat="1" applyFont="1" applyBorder="1" applyAlignment="1">
      <alignment vertical="top"/>
    </xf>
    <xf numFmtId="0" fontId="19" fillId="0" borderId="3" xfId="0" applyFont="1" applyBorder="1" applyAlignment="1">
      <alignment vertical="top" wrapText="1"/>
    </xf>
    <xf numFmtId="0" fontId="18"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164" fontId="14" fillId="0" borderId="1" xfId="0" applyNumberFormat="1" applyFont="1" applyFill="1" applyBorder="1" applyAlignment="1">
      <alignment vertical="center" wrapText="1"/>
    </xf>
    <xf numFmtId="165" fontId="17" fillId="0" borderId="1" xfId="0" applyNumberFormat="1" applyFont="1" applyFill="1" applyBorder="1" applyAlignment="1">
      <alignment vertical="center" wrapText="1"/>
    </xf>
    <xf numFmtId="164" fontId="17" fillId="0" borderId="1" xfId="0" applyNumberFormat="1" applyFont="1" applyFill="1" applyBorder="1" applyAlignment="1">
      <alignment vertical="center" wrapText="1"/>
    </xf>
    <xf numFmtId="2" fontId="17" fillId="0" borderId="1" xfId="0" applyNumberFormat="1" applyFont="1" applyFill="1" applyBorder="1" applyAlignment="1">
      <alignment vertical="center" wrapText="1"/>
    </xf>
    <xf numFmtId="164" fontId="22" fillId="0" borderId="1" xfId="0" applyNumberFormat="1" applyFont="1" applyFill="1" applyBorder="1" applyAlignment="1">
      <alignment vertical="center" wrapText="1"/>
    </xf>
    <xf numFmtId="164" fontId="2" fillId="0" borderId="1" xfId="0" applyNumberFormat="1" applyFont="1" applyFill="1" applyBorder="1" applyAlignment="1">
      <alignment horizontal="right" vertical="center" wrapText="1"/>
    </xf>
    <xf numFmtId="164" fontId="17" fillId="0" borderId="1" xfId="0" applyNumberFormat="1" applyFont="1" applyFill="1" applyBorder="1" applyAlignment="1">
      <alignment wrapText="1"/>
    </xf>
    <xf numFmtId="164" fontId="16"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22" fillId="0" borderId="1" xfId="0" applyNumberFormat="1" applyFont="1" applyFill="1" applyBorder="1" applyAlignment="1">
      <alignment horizontal="center" vertical="center" wrapText="1"/>
    </xf>
    <xf numFmtId="164" fontId="17" fillId="3" borderId="1" xfId="0" applyNumberFormat="1" applyFont="1" applyFill="1" applyBorder="1" applyAlignment="1">
      <alignment horizontal="center" vertical="center" wrapText="1"/>
    </xf>
    <xf numFmtId="164" fontId="17" fillId="0" borderId="1" xfId="0" applyNumberFormat="1" applyFont="1" applyBorder="1" applyAlignment="1">
      <alignment horizontal="center" vertical="center" wrapText="1"/>
    </xf>
    <xf numFmtId="164" fontId="22" fillId="0" borderId="5"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64" fontId="22" fillId="0" borderId="1" xfId="0" applyNumberFormat="1" applyFont="1" applyBorder="1" applyAlignment="1">
      <alignment horizontal="center" vertical="center" wrapText="1"/>
    </xf>
    <xf numFmtId="164" fontId="16" fillId="3" borderId="1" xfId="0" applyNumberFormat="1" applyFont="1" applyFill="1" applyBorder="1" applyAlignment="1">
      <alignment horizontal="center" vertical="center" wrapText="1"/>
    </xf>
    <xf numFmtId="164" fontId="21" fillId="3" borderId="1" xfId="0" applyNumberFormat="1" applyFont="1" applyFill="1" applyBorder="1" applyAlignment="1">
      <alignment horizontal="center" vertical="center" wrapText="1"/>
    </xf>
    <xf numFmtId="164" fontId="22" fillId="0" borderId="3"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2" fontId="14" fillId="0" borderId="1" xfId="0" applyNumberFormat="1" applyFont="1" applyBorder="1" applyAlignment="1">
      <alignment horizontal="center" vertical="center"/>
    </xf>
    <xf numFmtId="0" fontId="17" fillId="0" borderId="1" xfId="0" applyFont="1" applyBorder="1" applyAlignment="1">
      <alignment horizontal="center" vertical="center" wrapText="1"/>
    </xf>
    <xf numFmtId="164" fontId="22" fillId="3" borderId="1" xfId="0" applyNumberFormat="1" applyFont="1" applyFill="1" applyBorder="1" applyAlignment="1">
      <alignment horizontal="center" vertical="center"/>
    </xf>
    <xf numFmtId="0" fontId="12" fillId="0" borderId="1" xfId="0" applyFont="1" applyFill="1" applyBorder="1" applyAlignment="1">
      <alignment horizontal="left" wrapText="1"/>
    </xf>
    <xf numFmtId="0" fontId="10" fillId="0" borderId="1" xfId="0" applyFont="1" applyFill="1" applyBorder="1" applyAlignment="1">
      <alignment wrapText="1"/>
    </xf>
    <xf numFmtId="0" fontId="24" fillId="0" borderId="1" xfId="0" applyFont="1" applyFill="1" applyBorder="1" applyAlignment="1">
      <alignment wrapText="1"/>
    </xf>
    <xf numFmtId="164" fontId="25" fillId="0" borderId="1" xfId="0" applyNumberFormat="1" applyFont="1" applyFill="1" applyBorder="1" applyAlignment="1">
      <alignment horizontal="center" vertical="center" wrapText="1"/>
    </xf>
    <xf numFmtId="0" fontId="6" fillId="3" borderId="1" xfId="0" applyFont="1" applyFill="1" applyBorder="1" applyAlignment="1">
      <alignment wrapText="1"/>
    </xf>
    <xf numFmtId="49" fontId="26" fillId="3" borderId="3" xfId="0" applyNumberFormat="1" applyFont="1" applyFill="1" applyBorder="1" applyAlignment="1"/>
    <xf numFmtId="0" fontId="27" fillId="3" borderId="1" xfId="0" applyFont="1" applyFill="1" applyBorder="1" applyAlignment="1">
      <alignment wrapText="1"/>
    </xf>
    <xf numFmtId="164" fontId="28" fillId="0" borderId="5"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2" fillId="0" borderId="1" xfId="0" applyFont="1" applyBorder="1" applyAlignment="1">
      <alignment horizontal="left" vertical="center" wrapText="1"/>
    </xf>
    <xf numFmtId="0" fontId="14" fillId="0" borderId="1" xfId="0" applyFont="1" applyBorder="1" applyAlignment="1">
      <alignment horizontal="left" vertical="center" wrapText="1"/>
    </xf>
    <xf numFmtId="164" fontId="16" fillId="0" borderId="1"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16" fillId="0" borderId="1" xfId="0" applyNumberFormat="1" applyFont="1" applyBorder="1" applyAlignment="1">
      <alignment vertical="center" wrapText="1"/>
    </xf>
    <xf numFmtId="164" fontId="16" fillId="0" borderId="1" xfId="0" applyNumberFormat="1" applyFont="1" applyBorder="1" applyAlignment="1">
      <alignment horizontal="right" vertical="center" wrapText="1"/>
    </xf>
    <xf numFmtId="164" fontId="17" fillId="0" borderId="1" xfId="0" applyNumberFormat="1" applyFont="1" applyBorder="1" applyAlignment="1">
      <alignment vertical="center" wrapText="1"/>
    </xf>
    <xf numFmtId="164" fontId="22" fillId="0" borderId="1" xfId="0" applyNumberFormat="1" applyFont="1" applyBorder="1" applyAlignment="1">
      <alignment vertical="center" wrapText="1"/>
    </xf>
    <xf numFmtId="164" fontId="22" fillId="0" borderId="1" xfId="0" applyNumberFormat="1" applyFont="1" applyBorder="1" applyAlignment="1">
      <alignment wrapText="1"/>
    </xf>
    <xf numFmtId="164" fontId="17" fillId="0" borderId="1" xfId="0" applyNumberFormat="1" applyFont="1" applyBorder="1" applyAlignment="1">
      <alignment wrapText="1"/>
    </xf>
    <xf numFmtId="2" fontId="17" fillId="3" borderId="1" xfId="0" applyNumberFormat="1" applyFont="1" applyFill="1" applyBorder="1" applyAlignment="1">
      <alignment wrapText="1"/>
    </xf>
    <xf numFmtId="0" fontId="14" fillId="0" borderId="1" xfId="0" applyFont="1" applyBorder="1"/>
    <xf numFmtId="49" fontId="19" fillId="0" borderId="1" xfId="0" applyNumberFormat="1" applyFont="1" applyBorder="1" applyAlignment="1">
      <alignment horizontal="center" vertical="center"/>
    </xf>
    <xf numFmtId="164" fontId="17" fillId="0" borderId="3" xfId="0" applyNumberFormat="1" applyFont="1" applyBorder="1" applyAlignment="1">
      <alignment horizontal="center" vertical="center" wrapText="1"/>
    </xf>
    <xf numFmtId="164" fontId="22" fillId="0" borderId="3" xfId="0" applyNumberFormat="1" applyFont="1" applyBorder="1" applyAlignment="1">
      <alignment horizontal="center" vertical="center" wrapText="1"/>
    </xf>
    <xf numFmtId="49" fontId="26" fillId="0" borderId="2" xfId="0" applyNumberFormat="1" applyFont="1" applyBorder="1" applyAlignment="1">
      <alignment horizontal="center" vertical="center"/>
    </xf>
    <xf numFmtId="0" fontId="26" fillId="0" borderId="2" xfId="0" applyFont="1" applyBorder="1" applyAlignment="1">
      <alignment vertical="center" wrapText="1"/>
    </xf>
    <xf numFmtId="49" fontId="26" fillId="0" borderId="1" xfId="0" applyNumberFormat="1" applyFont="1" applyBorder="1" applyAlignment="1">
      <alignment vertical="top"/>
    </xf>
    <xf numFmtId="0" fontId="26" fillId="0" borderId="1" xfId="0" applyFont="1" applyBorder="1" applyAlignment="1">
      <alignment vertical="top" wrapText="1"/>
    </xf>
    <xf numFmtId="0" fontId="10" fillId="0" borderId="1" xfId="0" applyFont="1" applyBorder="1" applyAlignment="1">
      <alignment vertical="center" wrapText="1"/>
    </xf>
    <xf numFmtId="49" fontId="18" fillId="0" borderId="1" xfId="0" applyNumberFormat="1" applyFont="1" applyBorder="1" applyAlignment="1">
      <alignment horizontal="center" vertical="center"/>
    </xf>
    <xf numFmtId="0" fontId="18" fillId="0" borderId="1" xfId="0" applyFont="1" applyBorder="1" applyAlignment="1">
      <alignment vertical="center" wrapText="1"/>
    </xf>
    <xf numFmtId="164" fontId="17" fillId="3" borderId="2" xfId="0" applyNumberFormat="1" applyFont="1" applyFill="1" applyBorder="1" applyAlignment="1">
      <alignment horizontal="center" vertical="center" wrapText="1"/>
    </xf>
    <xf numFmtId="164" fontId="17" fillId="0" borderId="2"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64" fontId="17" fillId="0" borderId="1" xfId="0" applyNumberFormat="1" applyFont="1" applyFill="1" applyBorder="1" applyAlignment="1">
      <alignment horizontal="center" vertical="center" wrapText="1"/>
    </xf>
    <xf numFmtId="1" fontId="18" fillId="0"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right" vertical="center" wrapText="1"/>
    </xf>
    <xf numFmtId="164" fontId="22" fillId="0" borderId="1" xfId="0" applyNumberFormat="1" applyFont="1" applyFill="1" applyBorder="1" applyAlignment="1">
      <alignment wrapText="1"/>
    </xf>
    <xf numFmtId="0" fontId="0" fillId="0" borderId="0" xfId="0" applyFill="1" applyAlignment="1">
      <alignment wrapText="1"/>
    </xf>
    <xf numFmtId="0" fontId="2" fillId="0" borderId="1" xfId="0" applyFont="1" applyBorder="1" applyAlignment="1">
      <alignment horizontal="left" vertical="center" wrapText="1"/>
    </xf>
    <xf numFmtId="0" fontId="18" fillId="4" borderId="1" xfId="0" applyFont="1" applyFill="1" applyBorder="1" applyAlignment="1">
      <alignment horizontal="center" vertical="center" wrapText="1"/>
    </xf>
    <xf numFmtId="164" fontId="16" fillId="4" borderId="1" xfId="0" applyNumberFormat="1" applyFont="1" applyFill="1" applyBorder="1" applyAlignment="1">
      <alignment horizontal="center" vertical="center" wrapText="1"/>
    </xf>
    <xf numFmtId="164" fontId="22" fillId="4" borderId="1" xfId="0" applyNumberFormat="1" applyFont="1" applyFill="1" applyBorder="1" applyAlignment="1">
      <alignment horizontal="center" vertical="center" wrapText="1"/>
    </xf>
    <xf numFmtId="164" fontId="17" fillId="4" borderId="2" xfId="0" applyNumberFormat="1" applyFont="1" applyFill="1" applyBorder="1" applyAlignment="1">
      <alignment horizontal="center" vertical="center" wrapText="1"/>
    </xf>
    <xf numFmtId="164" fontId="22" fillId="4" borderId="3" xfId="0" applyNumberFormat="1"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164" fontId="22" fillId="4" borderId="5" xfId="0"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28" fillId="4" borderId="5" xfId="0" applyNumberFormat="1" applyFont="1" applyFill="1" applyBorder="1" applyAlignment="1">
      <alignment horizontal="center" vertical="center" wrapText="1"/>
    </xf>
    <xf numFmtId="164" fontId="25" fillId="4" borderId="1" xfId="0" applyNumberFormat="1" applyFont="1" applyFill="1" applyBorder="1" applyAlignment="1">
      <alignment horizontal="center" vertical="center" wrapText="1"/>
    </xf>
    <xf numFmtId="2" fontId="14" fillId="4" borderId="1" xfId="0" applyNumberFormat="1" applyFont="1" applyFill="1" applyBorder="1" applyAlignment="1">
      <alignment horizontal="center" vertical="center"/>
    </xf>
    <xf numFmtId="1" fontId="18" fillId="4" borderId="1" xfId="0" applyNumberFormat="1" applyFont="1" applyFill="1" applyBorder="1" applyAlignment="1">
      <alignment horizontal="center" vertical="center" wrapText="1"/>
    </xf>
    <xf numFmtId="164" fontId="2" fillId="4" borderId="1" xfId="0" applyNumberFormat="1" applyFont="1" applyFill="1" applyBorder="1" applyAlignment="1">
      <alignment horizontal="right" vertical="center" wrapText="1"/>
    </xf>
    <xf numFmtId="164" fontId="2" fillId="4" borderId="1" xfId="0" applyNumberFormat="1" applyFont="1" applyFill="1" applyBorder="1" applyAlignment="1">
      <alignment vertical="center" wrapText="1"/>
    </xf>
    <xf numFmtId="164" fontId="16" fillId="4" borderId="1" xfId="0" applyNumberFormat="1" applyFont="1" applyFill="1" applyBorder="1" applyAlignment="1">
      <alignment vertical="center" wrapText="1"/>
    </xf>
    <xf numFmtId="164" fontId="16" fillId="4" borderId="1" xfId="0" applyNumberFormat="1" applyFont="1" applyFill="1" applyBorder="1" applyAlignment="1">
      <alignment horizontal="right" vertical="center" wrapText="1"/>
    </xf>
    <xf numFmtId="164" fontId="17" fillId="4" borderId="1" xfId="0" applyNumberFormat="1" applyFont="1" applyFill="1" applyBorder="1" applyAlignment="1">
      <alignment vertical="center" wrapText="1"/>
    </xf>
    <xf numFmtId="164" fontId="22" fillId="4" borderId="1" xfId="0" applyNumberFormat="1" applyFont="1" applyFill="1" applyBorder="1" applyAlignment="1">
      <alignment vertical="center" wrapText="1"/>
    </xf>
    <xf numFmtId="164" fontId="22" fillId="4" borderId="1" xfId="0" applyNumberFormat="1" applyFont="1" applyFill="1" applyBorder="1" applyAlignment="1">
      <alignment wrapText="1"/>
    </xf>
    <xf numFmtId="164" fontId="17" fillId="4" borderId="1" xfId="0" applyNumberFormat="1" applyFont="1" applyFill="1" applyBorder="1" applyAlignment="1">
      <alignment wrapText="1"/>
    </xf>
    <xf numFmtId="164" fontId="2" fillId="4" borderId="1" xfId="0" applyNumberFormat="1" applyFont="1" applyFill="1" applyBorder="1" applyAlignment="1">
      <alignment wrapText="1"/>
    </xf>
    <xf numFmtId="164" fontId="17" fillId="0" borderId="2" xfId="0" applyNumberFormat="1" applyFont="1" applyBorder="1" applyAlignment="1">
      <alignment horizontal="center" vertical="center" wrapText="1"/>
    </xf>
    <xf numFmtId="164" fontId="22" fillId="4" borderId="2"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14" fillId="4" borderId="1" xfId="0" applyNumberFormat="1" applyFont="1" applyFill="1" applyBorder="1" applyAlignment="1">
      <alignment wrapText="1"/>
    </xf>
    <xf numFmtId="164" fontId="17" fillId="3" borderId="3" xfId="0" applyNumberFormat="1" applyFont="1" applyFill="1" applyBorder="1" applyAlignment="1">
      <alignment horizontal="center" vertical="center" wrapText="1"/>
    </xf>
    <xf numFmtId="164" fontId="17" fillId="0" borderId="3" xfId="0" applyNumberFormat="1" applyFont="1" applyFill="1" applyBorder="1" applyAlignment="1">
      <alignment horizontal="center" vertical="center" wrapText="1"/>
    </xf>
    <xf numFmtId="0" fontId="27" fillId="0" borderId="2" xfId="0" applyFont="1" applyBorder="1" applyAlignment="1">
      <alignment wrapText="1"/>
    </xf>
    <xf numFmtId="0" fontId="30" fillId="0" borderId="1" xfId="0" applyFont="1" applyBorder="1" applyAlignment="1">
      <alignment vertical="center" wrapText="1"/>
    </xf>
    <xf numFmtId="0" fontId="30" fillId="0" borderId="2" xfId="0" applyFont="1" applyBorder="1" applyAlignment="1">
      <alignment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9" fillId="0" borderId="0" xfId="0" applyFont="1" applyAlignment="1">
      <alignment horizontal="right"/>
    </xf>
    <xf numFmtId="0" fontId="11" fillId="0" borderId="0" xfId="0" applyFont="1" applyFill="1"/>
    <xf numFmtId="164" fontId="21" fillId="3" borderId="1" xfId="0" applyNumberFormat="1" applyFont="1" applyFill="1" applyBorder="1" applyAlignment="1">
      <alignment horizontal="center" wrapText="1"/>
    </xf>
    <xf numFmtId="164" fontId="16" fillId="3" borderId="1" xfId="0" applyNumberFormat="1" applyFont="1" applyFill="1" applyBorder="1" applyAlignment="1">
      <alignment wrapText="1"/>
    </xf>
    <xf numFmtId="164" fontId="16" fillId="0" borderId="1" xfId="0" applyNumberFormat="1" applyFont="1" applyFill="1" applyBorder="1" applyAlignment="1">
      <alignment wrapText="1"/>
    </xf>
    <xf numFmtId="0" fontId="11" fillId="0" borderId="0" xfId="0" applyFont="1" applyFill="1" applyAlignment="1">
      <alignment wrapText="1"/>
    </xf>
    <xf numFmtId="164" fontId="14" fillId="4" borderId="1" xfId="0" applyNumberFormat="1" applyFont="1" applyFill="1" applyBorder="1" applyAlignment="1">
      <alignment vertical="center" wrapText="1"/>
    </xf>
    <xf numFmtId="0" fontId="0" fillId="0" borderId="0" xfId="0" applyFill="1" applyAlignment="1">
      <alignment vertical="center" wrapText="1"/>
    </xf>
    <xf numFmtId="0" fontId="11" fillId="0" borderId="0" xfId="0" applyFont="1" applyAlignment="1"/>
    <xf numFmtId="0" fontId="10" fillId="0" borderId="0" xfId="0" applyFont="1" applyFill="1" applyAlignment="1"/>
    <xf numFmtId="164" fontId="31" fillId="3" borderId="3"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7" fillId="0" borderId="5" xfId="0" applyNumberFormat="1" applyFont="1" applyFill="1" applyBorder="1" applyAlignment="1">
      <alignment horizontal="center" vertical="center" wrapText="1"/>
    </xf>
    <xf numFmtId="164" fontId="25" fillId="0" borderId="3" xfId="0" applyNumberFormat="1" applyFont="1" applyFill="1" applyBorder="1" applyAlignment="1">
      <alignment horizontal="center" vertical="center" wrapText="1"/>
    </xf>
    <xf numFmtId="164" fontId="25" fillId="0" borderId="5" xfId="0" applyNumberFormat="1" applyFont="1" applyFill="1" applyBorder="1" applyAlignment="1">
      <alignment horizontal="center" vertical="center" wrapText="1"/>
    </xf>
    <xf numFmtId="2" fontId="17" fillId="0" borderId="1" xfId="0" applyNumberFormat="1" applyFont="1" applyBorder="1" applyAlignment="1">
      <alignment horizontal="center" vertical="center"/>
    </xf>
    <xf numFmtId="0" fontId="17" fillId="3"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xf>
    <xf numFmtId="0" fontId="10" fillId="0" borderId="0" xfId="0" applyFont="1"/>
    <xf numFmtId="0" fontId="10" fillId="0" borderId="0" xfId="0" applyFont="1" applyFill="1"/>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164" fontId="2" fillId="0" borderId="1" xfId="0" applyNumberFormat="1" applyFont="1" applyFill="1" applyBorder="1" applyAlignment="1">
      <alignment vertical="center" wrapText="1"/>
    </xf>
    <xf numFmtId="0" fontId="26" fillId="0" borderId="1" xfId="0" applyFont="1" applyBorder="1" applyAlignment="1">
      <alignment horizontal="left" vertical="center" wrapText="1"/>
    </xf>
    <xf numFmtId="49" fontId="19" fillId="0" borderId="1" xfId="0" applyNumberFormat="1" applyFont="1" applyBorder="1" applyAlignment="1">
      <alignment horizontal="left" vertical="center"/>
    </xf>
    <xf numFmtId="0" fontId="10" fillId="0" borderId="1" xfId="0" applyFont="1" applyBorder="1" applyAlignment="1">
      <alignment horizontal="left" vertical="center" wrapText="1"/>
    </xf>
    <xf numFmtId="164" fontId="17" fillId="3" borderId="2"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7" fillId="3" borderId="3" xfId="0" applyNumberFormat="1"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5" xfId="0" applyFont="1" applyBorder="1" applyAlignment="1">
      <alignment horizontal="left" vertical="center" wrapText="1"/>
    </xf>
    <xf numFmtId="164" fontId="17" fillId="0" borderId="2" xfId="0" applyNumberFormat="1" applyFont="1" applyBorder="1" applyAlignment="1">
      <alignment horizontal="center" vertical="center" wrapText="1"/>
    </xf>
    <xf numFmtId="164" fontId="17" fillId="0" borderId="5"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49" fontId="19" fillId="0" borderId="2" xfId="0" applyNumberFormat="1" applyFont="1" applyBorder="1" applyAlignment="1">
      <alignment vertical="top"/>
    </xf>
    <xf numFmtId="49" fontId="19" fillId="0" borderId="5" xfId="0" applyNumberFormat="1" applyFont="1" applyBorder="1" applyAlignment="1">
      <alignment vertical="top"/>
    </xf>
    <xf numFmtId="49" fontId="19" fillId="0" borderId="3" xfId="0" applyNumberFormat="1" applyFont="1" applyBorder="1" applyAlignment="1">
      <alignment vertical="top"/>
    </xf>
    <xf numFmtId="0" fontId="19" fillId="0" borderId="2" xfId="0" applyFont="1" applyBorder="1" applyAlignment="1">
      <alignment vertical="top" wrapText="1"/>
    </xf>
    <xf numFmtId="0" fontId="19" fillId="0" borderId="5" xfId="0" applyFont="1" applyBorder="1" applyAlignment="1">
      <alignment vertical="top" wrapText="1"/>
    </xf>
    <xf numFmtId="0" fontId="19" fillId="0" borderId="3" xfId="0" applyFont="1" applyBorder="1" applyAlignment="1">
      <alignment vertical="top"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164" fontId="17" fillId="0" borderId="2" xfId="0" applyNumberFormat="1" applyFont="1" applyFill="1" applyBorder="1" applyAlignment="1">
      <alignment horizontal="center" vertical="center" wrapText="1"/>
    </xf>
    <xf numFmtId="164" fontId="17" fillId="0" borderId="5" xfId="0" applyNumberFormat="1" applyFont="1" applyFill="1" applyBorder="1" applyAlignment="1">
      <alignment horizontal="center" vertical="center" wrapText="1"/>
    </xf>
    <xf numFmtId="164" fontId="17" fillId="0" borderId="3" xfId="0" applyNumberFormat="1" applyFont="1" applyFill="1" applyBorder="1" applyAlignment="1">
      <alignment horizontal="center" vertical="center" wrapText="1"/>
    </xf>
    <xf numFmtId="164" fontId="22" fillId="4" borderId="2" xfId="0" applyNumberFormat="1" applyFont="1" applyFill="1" applyBorder="1" applyAlignment="1">
      <alignment horizontal="center" vertical="center" wrapText="1"/>
    </xf>
    <xf numFmtId="164" fontId="22" fillId="4" borderId="5" xfId="0" applyNumberFormat="1" applyFont="1" applyFill="1" applyBorder="1" applyAlignment="1">
      <alignment horizontal="center" vertical="center" wrapText="1"/>
    </xf>
    <xf numFmtId="164" fontId="22" fillId="4" borderId="3"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22" fillId="0" borderId="5" xfId="0" applyNumberFormat="1" applyFont="1" applyBorder="1" applyAlignment="1">
      <alignment horizontal="center" vertical="center" wrapText="1"/>
    </xf>
    <xf numFmtId="164" fontId="22" fillId="0" borderId="3" xfId="0" applyNumberFormat="1" applyFont="1" applyBorder="1" applyAlignment="1">
      <alignment horizontal="center" vertical="center" wrapText="1"/>
    </xf>
    <xf numFmtId="0" fontId="4" fillId="0" borderId="0" xfId="0" applyFont="1" applyAlignment="1">
      <alignment horizontal="left"/>
    </xf>
    <xf numFmtId="0" fontId="14" fillId="3" borderId="0" xfId="0" applyFont="1" applyFill="1" applyAlignment="1">
      <alignment horizontal="left" vertical="top"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horizontal="center"/>
    </xf>
    <xf numFmtId="0" fontId="8" fillId="0" borderId="4" xfId="0" applyFont="1" applyBorder="1" applyAlignment="1">
      <alignment horizontal="center"/>
    </xf>
    <xf numFmtId="0" fontId="2" fillId="0" borderId="1" xfId="0" applyFont="1" applyBorder="1" applyAlignment="1">
      <alignment horizontal="center" vertical="center" wrapText="1"/>
    </xf>
    <xf numFmtId="0" fontId="23" fillId="0" borderId="1" xfId="0" applyFont="1" applyBorder="1" applyAlignment="1">
      <alignment horizontal="left" vertical="center" wrapText="1"/>
    </xf>
    <xf numFmtId="0" fontId="29" fillId="0" borderId="1" xfId="0" applyFont="1" applyBorder="1" applyAlignment="1">
      <alignment horizontal="left" vertical="center" wrapText="1"/>
    </xf>
    <xf numFmtId="0" fontId="1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16" fontId="2" fillId="0" borderId="1" xfId="0" applyNumberFormat="1" applyFont="1" applyBorder="1" applyAlignment="1">
      <alignment horizontal="center" vertical="center" wrapText="1"/>
    </xf>
    <xf numFmtId="164" fontId="17" fillId="4" borderId="1" xfId="0" applyNumberFormat="1" applyFont="1" applyFill="1" applyBorder="1" applyAlignment="1">
      <alignment horizontal="center" vertical="top"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14" fillId="0" borderId="2" xfId="0" applyFont="1" applyBorder="1" applyAlignment="1">
      <alignment horizontal="left" vertical="center" wrapText="1"/>
    </xf>
    <xf numFmtId="0" fontId="14" fillId="0" borderId="5" xfId="0" applyFont="1" applyBorder="1" applyAlignment="1">
      <alignment horizontal="left" vertical="center" wrapText="1"/>
    </xf>
    <xf numFmtId="0" fontId="14" fillId="0" borderId="3" xfId="0" applyFont="1" applyBorder="1" applyAlignment="1">
      <alignment horizontal="left" vertical="center" wrapText="1"/>
    </xf>
    <xf numFmtId="0" fontId="19" fillId="0" borderId="0" xfId="0" applyFont="1" applyAlignment="1">
      <alignment horizontal="left"/>
    </xf>
    <xf numFmtId="164" fontId="17" fillId="0" borderId="1" xfId="0" applyNumberFormat="1" applyFont="1" applyFill="1" applyBorder="1" applyAlignment="1">
      <alignment horizontal="center" vertical="top"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164" fontId="2" fillId="2" borderId="1" xfId="0" applyNumberFormat="1" applyFont="1" applyFill="1" applyBorder="1" applyAlignment="1">
      <alignment horizontal="center" vertical="center" wrapText="1"/>
    </xf>
    <xf numFmtId="0" fontId="17" fillId="3" borderId="0" xfId="0" applyFont="1" applyFill="1" applyAlignment="1">
      <alignment horizontal="left" vertical="top" wrapText="1"/>
    </xf>
    <xf numFmtId="164" fontId="2" fillId="0" borderId="1" xfId="0" applyNumberFormat="1" applyFont="1" applyBorder="1" applyAlignment="1">
      <alignment horizontal="right" vertical="top" wrapText="1"/>
    </xf>
    <xf numFmtId="164" fontId="17" fillId="3" borderId="1" xfId="0" applyNumberFormat="1" applyFont="1" applyFill="1" applyBorder="1" applyAlignment="1">
      <alignment vertical="top" wrapText="1"/>
    </xf>
    <xf numFmtId="164" fontId="17" fillId="3" borderId="1" xfId="0" applyNumberFormat="1" applyFont="1" applyFill="1" applyBorder="1" applyAlignment="1">
      <alignment horizontal="center" vertical="top" wrapText="1"/>
    </xf>
    <xf numFmtId="164" fontId="17" fillId="0" borderId="1" xfId="0" applyNumberFormat="1" applyFont="1" applyFill="1" applyBorder="1" applyAlignment="1">
      <alignment vertical="top" wrapText="1"/>
    </xf>
    <xf numFmtId="0" fontId="11" fillId="3" borderId="1" xfId="0" applyFont="1" applyFill="1" applyBorder="1" applyAlignment="1">
      <alignment wrapText="1"/>
    </xf>
    <xf numFmtId="0" fontId="15" fillId="0" borderId="1" xfId="0" applyFont="1" applyBorder="1" applyAlignment="1">
      <alignment horizontal="left"/>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49" fontId="3" fillId="0" borderId="2"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14" fillId="0" borderId="1" xfId="0" applyFont="1" applyFill="1" applyBorder="1" applyAlignment="1">
      <alignment horizontal="left" vertical="center" wrapText="1"/>
    </xf>
    <xf numFmtId="0" fontId="23" fillId="0" borderId="2" xfId="0" applyFont="1" applyBorder="1" applyAlignment="1">
      <alignment horizontal="left" vertical="center" wrapText="1"/>
    </xf>
    <xf numFmtId="0" fontId="23" fillId="0" borderId="5" xfId="0" applyFont="1" applyBorder="1" applyAlignment="1">
      <alignment horizontal="left" vertical="center" wrapText="1"/>
    </xf>
    <xf numFmtId="0" fontId="23" fillId="0" borderId="3"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T54"/>
  <sheetViews>
    <sheetView zoomScale="89" zoomScaleNormal="89" workbookViewId="0">
      <selection activeCell="M11" sqref="M11"/>
    </sheetView>
  </sheetViews>
  <sheetFormatPr defaultRowHeight="15" x14ac:dyDescent="0.25"/>
  <cols>
    <col min="1" max="1" width="14.42578125" style="5" customWidth="1"/>
    <col min="2" max="2" width="47.28515625" style="6" customWidth="1"/>
    <col min="3" max="3" width="26.85546875" style="205" customWidth="1"/>
    <col min="4" max="4" width="14.42578125" style="205" customWidth="1"/>
    <col min="5" max="5" width="13.7109375" style="38" customWidth="1"/>
    <col min="6" max="6" width="13" style="205" customWidth="1"/>
    <col min="7" max="7" width="14.85546875" style="205" customWidth="1"/>
    <col min="8" max="8" width="17.85546875" style="205" customWidth="1"/>
    <col min="9" max="9" width="13.85546875" style="206" customWidth="1"/>
    <col min="10" max="15" width="13.85546875" style="6" customWidth="1"/>
    <col min="16" max="16" width="14.7109375" style="6" customWidth="1"/>
    <col min="17" max="17" width="13.7109375" bestFit="1" customWidth="1"/>
    <col min="18" max="18" width="11.5703125" bestFit="1" customWidth="1"/>
  </cols>
  <sheetData>
    <row r="1" spans="1:18" ht="19.5" customHeight="1" x14ac:dyDescent="0.25">
      <c r="B1" s="34"/>
      <c r="C1" s="36"/>
      <c r="D1" s="36"/>
      <c r="E1" s="36"/>
      <c r="F1" s="36" t="s">
        <v>33</v>
      </c>
      <c r="G1" s="195"/>
      <c r="H1" s="36"/>
      <c r="I1" s="196"/>
      <c r="J1" s="34"/>
      <c r="K1" s="34"/>
      <c r="L1" s="34"/>
      <c r="M1" s="34"/>
      <c r="N1" s="34"/>
      <c r="O1" s="34"/>
      <c r="P1" s="34"/>
    </row>
    <row r="2" spans="1:18" ht="15" customHeight="1" x14ac:dyDescent="0.25">
      <c r="A2" s="34"/>
      <c r="B2" s="34"/>
      <c r="C2" s="36"/>
      <c r="D2" s="36"/>
      <c r="E2" s="36"/>
      <c r="F2" s="238" t="s">
        <v>36</v>
      </c>
      <c r="G2" s="238"/>
      <c r="H2" s="238"/>
      <c r="I2" s="238"/>
      <c r="J2" s="238"/>
      <c r="K2" s="238"/>
      <c r="L2" s="238"/>
      <c r="M2" s="238"/>
      <c r="N2" s="238"/>
      <c r="O2" s="238"/>
      <c r="P2" s="238"/>
    </row>
    <row r="3" spans="1:18" ht="55.5" customHeight="1" x14ac:dyDescent="0.25">
      <c r="A3" s="34"/>
      <c r="B3" s="34"/>
      <c r="C3" s="36"/>
      <c r="D3" s="36"/>
      <c r="E3" s="36"/>
      <c r="F3" s="239" t="s">
        <v>113</v>
      </c>
      <c r="G3" s="239"/>
      <c r="H3" s="239"/>
      <c r="I3" s="239"/>
      <c r="J3" s="239"/>
      <c r="K3" s="239"/>
      <c r="L3" s="239"/>
      <c r="M3" s="239"/>
      <c r="N3" s="239"/>
      <c r="O3" s="239"/>
      <c r="P3" s="239"/>
    </row>
    <row r="4" spans="1:18" x14ac:dyDescent="0.25">
      <c r="B4" s="243" t="s">
        <v>0</v>
      </c>
      <c r="C4" s="243"/>
      <c r="D4" s="243"/>
      <c r="E4" s="243"/>
      <c r="F4" s="243"/>
      <c r="G4" s="243"/>
      <c r="H4" s="243"/>
      <c r="I4" s="243"/>
      <c r="J4" s="243"/>
      <c r="K4" s="243"/>
      <c r="L4" s="243"/>
      <c r="M4" s="243"/>
      <c r="N4" s="243"/>
      <c r="O4" s="243"/>
      <c r="P4" s="243"/>
    </row>
    <row r="5" spans="1:18" x14ac:dyDescent="0.25">
      <c r="B5" s="244" t="s">
        <v>48</v>
      </c>
      <c r="C5" s="244"/>
      <c r="D5" s="244"/>
      <c r="E5" s="244"/>
      <c r="F5" s="244"/>
      <c r="G5" s="244"/>
      <c r="H5" s="244"/>
      <c r="I5" s="244"/>
      <c r="J5" s="244"/>
      <c r="K5" s="244"/>
      <c r="L5" s="244"/>
      <c r="M5" s="244"/>
      <c r="N5" s="244"/>
      <c r="O5" s="244"/>
      <c r="P5" s="244"/>
    </row>
    <row r="6" spans="1:18" s="7" customFormat="1" ht="19.5" customHeight="1" x14ac:dyDescent="0.25">
      <c r="A6" s="240" t="s">
        <v>8</v>
      </c>
      <c r="B6" s="241" t="s">
        <v>9</v>
      </c>
      <c r="C6" s="242" t="s">
        <v>34</v>
      </c>
      <c r="D6" s="240" t="s">
        <v>10</v>
      </c>
      <c r="E6" s="240"/>
      <c r="F6" s="240"/>
      <c r="G6" s="240"/>
      <c r="H6" s="240"/>
      <c r="I6" s="240"/>
      <c r="J6" s="240"/>
      <c r="K6" s="240"/>
      <c r="L6" s="240"/>
      <c r="M6" s="240"/>
      <c r="N6" s="240"/>
      <c r="O6" s="240"/>
      <c r="P6" s="240"/>
    </row>
    <row r="7" spans="1:18" s="7" customFormat="1" ht="60" customHeight="1" x14ac:dyDescent="0.25">
      <c r="A7" s="240"/>
      <c r="B7" s="241"/>
      <c r="C7" s="242"/>
      <c r="D7" s="40">
        <v>2019</v>
      </c>
      <c r="E7" s="37">
        <v>2020</v>
      </c>
      <c r="F7" s="40">
        <v>2021</v>
      </c>
      <c r="G7" s="40">
        <v>2022</v>
      </c>
      <c r="H7" s="89">
        <v>2023</v>
      </c>
      <c r="I7" s="148">
        <v>2024</v>
      </c>
      <c r="J7" s="155">
        <v>2025</v>
      </c>
      <c r="K7" s="40">
        <v>2026</v>
      </c>
      <c r="L7" s="40">
        <v>2027</v>
      </c>
      <c r="M7" s="40">
        <v>2028</v>
      </c>
      <c r="N7" s="40">
        <v>2029</v>
      </c>
      <c r="O7" s="40">
        <v>2030</v>
      </c>
      <c r="P7" s="21" t="s">
        <v>11</v>
      </c>
    </row>
    <row r="8" spans="1:18" ht="57" x14ac:dyDescent="0.25">
      <c r="A8" s="46" t="s">
        <v>41</v>
      </c>
      <c r="B8" s="45" t="s">
        <v>39</v>
      </c>
      <c r="C8" s="10" t="s">
        <v>17</v>
      </c>
      <c r="D8" s="107">
        <f t="shared" ref="D8:O8" si="0">D9+D12+D15+D33+D43</f>
        <v>5034.2040299999999</v>
      </c>
      <c r="E8" s="107">
        <f t="shared" si="0"/>
        <v>15616.729879999999</v>
      </c>
      <c r="F8" s="107">
        <f t="shared" si="0"/>
        <v>16361.864829999999</v>
      </c>
      <c r="G8" s="107">
        <f t="shared" si="0"/>
        <v>25504.64532</v>
      </c>
      <c r="H8" s="107">
        <f t="shared" si="0"/>
        <v>38575.096409999998</v>
      </c>
      <c r="I8" s="99">
        <f t="shared" si="0"/>
        <v>20808.036390000001</v>
      </c>
      <c r="J8" s="156">
        <f t="shared" si="0"/>
        <v>30092.835229999997</v>
      </c>
      <c r="K8" s="99">
        <f t="shared" si="0"/>
        <v>3986.8320000000003</v>
      </c>
      <c r="L8" s="99">
        <f t="shared" si="0"/>
        <v>4451.232</v>
      </c>
      <c r="M8" s="99">
        <f t="shared" si="0"/>
        <v>4451.232</v>
      </c>
      <c r="N8" s="99">
        <f t="shared" si="0"/>
        <v>4451.232</v>
      </c>
      <c r="O8" s="99">
        <f t="shared" si="0"/>
        <v>4451.232</v>
      </c>
      <c r="P8" s="105">
        <f>SUM(D8:O8)</f>
        <v>173785.17208999995</v>
      </c>
      <c r="Q8" s="39"/>
      <c r="R8" s="39"/>
    </row>
    <row r="9" spans="1:18" s="9" customFormat="1" ht="42.75" x14ac:dyDescent="0.25">
      <c r="A9" s="26" t="s">
        <v>15</v>
      </c>
      <c r="B9" s="27" t="s">
        <v>4</v>
      </c>
      <c r="C9" s="10" t="s">
        <v>18</v>
      </c>
      <c r="D9" s="107">
        <f>D10+D11</f>
        <v>110</v>
      </c>
      <c r="E9" s="107">
        <f t="shared" ref="E9:J9" si="1">E10+E11</f>
        <v>10</v>
      </c>
      <c r="F9" s="107">
        <f t="shared" si="1"/>
        <v>150</v>
      </c>
      <c r="G9" s="107">
        <f t="shared" si="1"/>
        <v>60</v>
      </c>
      <c r="H9" s="107">
        <f t="shared" si="1"/>
        <v>80.28</v>
      </c>
      <c r="I9" s="99">
        <f>I10+I11</f>
        <v>127.7</v>
      </c>
      <c r="J9" s="156">
        <f t="shared" si="1"/>
        <v>185.96</v>
      </c>
      <c r="K9" s="105">
        <f t="shared" ref="K9:O9" si="2">K10+K11</f>
        <v>185.96</v>
      </c>
      <c r="L9" s="105">
        <f t="shared" si="2"/>
        <v>185.96</v>
      </c>
      <c r="M9" s="105">
        <f t="shared" si="2"/>
        <v>185.96</v>
      </c>
      <c r="N9" s="105">
        <f t="shared" si="2"/>
        <v>185.96</v>
      </c>
      <c r="O9" s="105">
        <f t="shared" si="2"/>
        <v>185.96</v>
      </c>
      <c r="P9" s="105">
        <f>SUM(D9:O9)</f>
        <v>1653.7400000000002</v>
      </c>
      <c r="Q9" s="44"/>
      <c r="R9" s="44"/>
    </row>
    <row r="10" spans="1:18" s="8" customFormat="1" ht="26.25" x14ac:dyDescent="0.25">
      <c r="A10" s="28" t="s">
        <v>16</v>
      </c>
      <c r="B10" s="29" t="s">
        <v>26</v>
      </c>
      <c r="C10" s="11" t="s">
        <v>18</v>
      </c>
      <c r="D10" s="102">
        <v>110</v>
      </c>
      <c r="E10" s="102">
        <v>10</v>
      </c>
      <c r="F10" s="102">
        <v>150</v>
      </c>
      <c r="G10" s="102">
        <v>60</v>
      </c>
      <c r="H10" s="102">
        <v>19.48</v>
      </c>
      <c r="I10" s="149">
        <v>24</v>
      </c>
      <c r="J10" s="157">
        <v>42</v>
      </c>
      <c r="K10" s="106">
        <v>42</v>
      </c>
      <c r="L10" s="106">
        <v>42</v>
      </c>
      <c r="M10" s="106">
        <v>42</v>
      </c>
      <c r="N10" s="106">
        <v>42</v>
      </c>
      <c r="O10" s="106">
        <v>42</v>
      </c>
      <c r="P10" s="103">
        <f>SUM(D10:O10)</f>
        <v>625.48</v>
      </c>
    </row>
    <row r="11" spans="1:18" s="8" customFormat="1" ht="26.25" x14ac:dyDescent="0.25">
      <c r="A11" s="28" t="s">
        <v>16</v>
      </c>
      <c r="B11" s="29" t="s">
        <v>27</v>
      </c>
      <c r="C11" s="11" t="s">
        <v>18</v>
      </c>
      <c r="D11" s="102">
        <v>0</v>
      </c>
      <c r="E11" s="102">
        <v>0</v>
      </c>
      <c r="F11" s="102">
        <v>0</v>
      </c>
      <c r="G11" s="102">
        <v>0</v>
      </c>
      <c r="H11" s="102">
        <v>60.8</v>
      </c>
      <c r="I11" s="149">
        <v>103.7</v>
      </c>
      <c r="J11" s="157">
        <v>143.96</v>
      </c>
      <c r="K11" s="106">
        <v>143.96</v>
      </c>
      <c r="L11" s="106">
        <v>143.96</v>
      </c>
      <c r="M11" s="106">
        <v>143.96</v>
      </c>
      <c r="N11" s="106">
        <v>143.96</v>
      </c>
      <c r="O11" s="106">
        <v>143.96</v>
      </c>
      <c r="P11" s="103">
        <f>SUM(E11:O11)</f>
        <v>1028.2600000000002</v>
      </c>
    </row>
    <row r="12" spans="1:18" s="9" customFormat="1" ht="28.5" x14ac:dyDescent="0.25">
      <c r="A12" s="26" t="s">
        <v>15</v>
      </c>
      <c r="B12" s="27" t="s">
        <v>3</v>
      </c>
      <c r="C12" s="10" t="s">
        <v>18</v>
      </c>
      <c r="D12" s="107">
        <f>D13</f>
        <v>0</v>
      </c>
      <c r="E12" s="107">
        <f t="shared" ref="E12:H12" si="3">E13</f>
        <v>162.72999999999999</v>
      </c>
      <c r="F12" s="107">
        <f t="shared" si="3"/>
        <v>100</v>
      </c>
      <c r="G12" s="107">
        <f t="shared" si="3"/>
        <v>480</v>
      </c>
      <c r="H12" s="107">
        <f t="shared" si="3"/>
        <v>600</v>
      </c>
      <c r="I12" s="99">
        <f>I13+I14</f>
        <v>660.99900000000002</v>
      </c>
      <c r="J12" s="156">
        <f t="shared" ref="J12:O12" si="4">J13+J14</f>
        <v>870.73355000000004</v>
      </c>
      <c r="K12" s="99">
        <f t="shared" si="4"/>
        <v>780</v>
      </c>
      <c r="L12" s="99">
        <f t="shared" si="4"/>
        <v>780</v>
      </c>
      <c r="M12" s="99">
        <f t="shared" si="4"/>
        <v>780</v>
      </c>
      <c r="N12" s="99">
        <f t="shared" si="4"/>
        <v>780</v>
      </c>
      <c r="O12" s="99">
        <f t="shared" si="4"/>
        <v>780</v>
      </c>
      <c r="P12" s="105">
        <f>SUM(D12:O12)</f>
        <v>6774.4625500000002</v>
      </c>
    </row>
    <row r="13" spans="1:18" s="8" customFormat="1" ht="26.25" x14ac:dyDescent="0.25">
      <c r="A13" s="28" t="s">
        <v>16</v>
      </c>
      <c r="B13" s="135" t="s">
        <v>45</v>
      </c>
      <c r="C13" s="11" t="s">
        <v>18</v>
      </c>
      <c r="D13" s="102">
        <v>0</v>
      </c>
      <c r="E13" s="102">
        <v>162.72999999999999</v>
      </c>
      <c r="F13" s="102">
        <v>100</v>
      </c>
      <c r="G13" s="102">
        <v>480</v>
      </c>
      <c r="H13" s="102">
        <v>600</v>
      </c>
      <c r="I13" s="149">
        <v>600.99900000000002</v>
      </c>
      <c r="J13" s="157">
        <v>720</v>
      </c>
      <c r="K13" s="106">
        <v>720</v>
      </c>
      <c r="L13" s="106">
        <v>720</v>
      </c>
      <c r="M13" s="106">
        <v>720</v>
      </c>
      <c r="N13" s="106">
        <v>720</v>
      </c>
      <c r="O13" s="106">
        <v>720</v>
      </c>
      <c r="P13" s="103">
        <f>SUM(D13:O13)</f>
        <v>6263.7290000000003</v>
      </c>
    </row>
    <row r="14" spans="1:18" s="8" customFormat="1" ht="170.25" customHeight="1" x14ac:dyDescent="0.25">
      <c r="A14" s="136" t="s">
        <v>16</v>
      </c>
      <c r="B14" s="125" t="s">
        <v>83</v>
      </c>
      <c r="C14" s="186" t="s">
        <v>18</v>
      </c>
      <c r="D14" s="102">
        <v>0</v>
      </c>
      <c r="E14" s="102">
        <v>0</v>
      </c>
      <c r="F14" s="102">
        <v>0</v>
      </c>
      <c r="G14" s="102">
        <v>0</v>
      </c>
      <c r="H14" s="102">
        <v>0</v>
      </c>
      <c r="I14" s="149">
        <v>60</v>
      </c>
      <c r="J14" s="157">
        <v>150.73355000000001</v>
      </c>
      <c r="K14" s="106">
        <v>60</v>
      </c>
      <c r="L14" s="106">
        <v>60</v>
      </c>
      <c r="M14" s="106">
        <v>60</v>
      </c>
      <c r="N14" s="106">
        <v>60</v>
      </c>
      <c r="O14" s="106">
        <v>60</v>
      </c>
      <c r="P14" s="103">
        <f>SUM(D14:O14)</f>
        <v>510.73355000000004</v>
      </c>
    </row>
    <row r="15" spans="1:18" s="9" customFormat="1" ht="28.5" x14ac:dyDescent="0.25">
      <c r="A15" s="144" t="s">
        <v>15</v>
      </c>
      <c r="B15" s="145" t="s">
        <v>5</v>
      </c>
      <c r="C15" s="11" t="s">
        <v>18</v>
      </c>
      <c r="D15" s="107">
        <f>D17+D23</f>
        <v>2984.7390300000002</v>
      </c>
      <c r="E15" s="107">
        <f>E17+E23</f>
        <v>13076.004939999999</v>
      </c>
      <c r="F15" s="107">
        <f>F17+F23</f>
        <v>11878.527</v>
      </c>
      <c r="G15" s="107">
        <f>G17+G23</f>
        <v>20410.036390000001</v>
      </c>
      <c r="H15" s="107">
        <f>H17+H23</f>
        <v>32201.555249999998</v>
      </c>
      <c r="I15" s="99">
        <f>I16+I23</f>
        <v>18583.595680000002</v>
      </c>
      <c r="J15" s="156">
        <f>J16+J23</f>
        <v>14194.066169999998</v>
      </c>
      <c r="K15" s="99">
        <f t="shared" ref="K15:O15" si="5">K16+K23</f>
        <v>1335</v>
      </c>
      <c r="L15" s="99">
        <f t="shared" si="5"/>
        <v>1403.3</v>
      </c>
      <c r="M15" s="99">
        <f t="shared" si="5"/>
        <v>1403.3</v>
      </c>
      <c r="N15" s="99">
        <f t="shared" si="5"/>
        <v>1403.3</v>
      </c>
      <c r="O15" s="99">
        <f t="shared" si="5"/>
        <v>1403.3</v>
      </c>
      <c r="P15" s="105">
        <f>SUM(D15:O15)</f>
        <v>120276.72446</v>
      </c>
      <c r="R15" s="44"/>
    </row>
    <row r="16" spans="1:18" s="9" customFormat="1" ht="30" x14ac:dyDescent="0.25">
      <c r="A16" s="139" t="s">
        <v>16</v>
      </c>
      <c r="B16" s="140" t="s">
        <v>86</v>
      </c>
      <c r="C16" s="57" t="s">
        <v>18</v>
      </c>
      <c r="D16" s="102">
        <v>0</v>
      </c>
      <c r="E16" s="146">
        <v>0</v>
      </c>
      <c r="F16" s="146">
        <v>0</v>
      </c>
      <c r="G16" s="146">
        <v>0</v>
      </c>
      <c r="H16" s="146">
        <v>0</v>
      </c>
      <c r="I16" s="147">
        <f>I17+I20+I21+I22</f>
        <v>18583.595680000002</v>
      </c>
      <c r="J16" s="158">
        <f>J17+J20+J21+J22</f>
        <v>13797.384619999999</v>
      </c>
      <c r="K16" s="147">
        <f t="shared" ref="K16:O16" si="6">K17+K20+K21+K22</f>
        <v>1335</v>
      </c>
      <c r="L16" s="147">
        <f t="shared" si="6"/>
        <v>1403.3</v>
      </c>
      <c r="M16" s="147">
        <f t="shared" si="6"/>
        <v>1403.3</v>
      </c>
      <c r="N16" s="147">
        <f t="shared" si="6"/>
        <v>1403.3</v>
      </c>
      <c r="O16" s="147">
        <f t="shared" si="6"/>
        <v>1403.3</v>
      </c>
      <c r="P16" s="103">
        <f>SUM(D16:O16)</f>
        <v>39329.180300000015</v>
      </c>
      <c r="R16" s="44"/>
    </row>
    <row r="17" spans="1:17" s="8" customFormat="1" ht="15.75" customHeight="1" x14ac:dyDescent="0.25">
      <c r="A17" s="221" t="s">
        <v>16</v>
      </c>
      <c r="B17" s="224" t="s">
        <v>105</v>
      </c>
      <c r="C17" s="216" t="s">
        <v>18</v>
      </c>
      <c r="D17" s="102">
        <v>2984.7390300000002</v>
      </c>
      <c r="E17" s="213">
        <v>2515.0049399999998</v>
      </c>
      <c r="F17" s="213">
        <v>3917.527</v>
      </c>
      <c r="G17" s="213">
        <v>3691.8363899999999</v>
      </c>
      <c r="H17" s="213">
        <v>5130.8711999999996</v>
      </c>
      <c r="I17" s="229">
        <v>1634.48062</v>
      </c>
      <c r="J17" s="232">
        <v>1346.16617</v>
      </c>
      <c r="K17" s="235">
        <v>1335</v>
      </c>
      <c r="L17" s="235">
        <v>1403.3</v>
      </c>
      <c r="M17" s="235">
        <v>1403.3</v>
      </c>
      <c r="N17" s="235">
        <v>1403.3</v>
      </c>
      <c r="O17" s="235">
        <v>1403.3</v>
      </c>
      <c r="P17" s="218">
        <f>D17+E17+F17+G17+H17+I17+J17+K17+L17+M17+N17+O17</f>
        <v>28168.825349999996</v>
      </c>
      <c r="Q17" s="64"/>
    </row>
    <row r="18" spans="1:17" s="8" customFormat="1" ht="21" customHeight="1" x14ac:dyDescent="0.25">
      <c r="A18" s="222"/>
      <c r="B18" s="225"/>
      <c r="C18" s="217"/>
      <c r="D18" s="108" t="s">
        <v>42</v>
      </c>
      <c r="E18" s="227"/>
      <c r="F18" s="214"/>
      <c r="G18" s="214"/>
      <c r="H18" s="214"/>
      <c r="I18" s="230"/>
      <c r="J18" s="233"/>
      <c r="K18" s="236"/>
      <c r="L18" s="236"/>
      <c r="M18" s="236"/>
      <c r="N18" s="236"/>
      <c r="O18" s="236"/>
      <c r="P18" s="219"/>
    </row>
    <row r="19" spans="1:17" s="8" customFormat="1" ht="26.25" customHeight="1" x14ac:dyDescent="0.25">
      <c r="A19" s="223"/>
      <c r="B19" s="226"/>
      <c r="C19" s="217"/>
      <c r="D19" s="108" t="s">
        <v>40</v>
      </c>
      <c r="E19" s="228"/>
      <c r="F19" s="215"/>
      <c r="G19" s="215"/>
      <c r="H19" s="215"/>
      <c r="I19" s="231"/>
      <c r="J19" s="234"/>
      <c r="K19" s="237"/>
      <c r="L19" s="237"/>
      <c r="M19" s="237"/>
      <c r="N19" s="237"/>
      <c r="O19" s="237"/>
      <c r="P19" s="220"/>
    </row>
    <row r="20" spans="1:17" s="8" customFormat="1" ht="57" customHeight="1" x14ac:dyDescent="0.25">
      <c r="A20" s="87" t="s">
        <v>16</v>
      </c>
      <c r="B20" s="88" t="s">
        <v>103</v>
      </c>
      <c r="C20" s="186" t="s">
        <v>18</v>
      </c>
      <c r="D20" s="102">
        <v>0</v>
      </c>
      <c r="E20" s="197">
        <v>0</v>
      </c>
      <c r="F20" s="180">
        <v>0</v>
      </c>
      <c r="G20" s="180">
        <v>0</v>
      </c>
      <c r="H20" s="180">
        <v>0</v>
      </c>
      <c r="I20" s="181">
        <v>4999.9054900000001</v>
      </c>
      <c r="J20" s="159">
        <v>4603.3184499999998</v>
      </c>
      <c r="K20" s="138">
        <v>0</v>
      </c>
      <c r="L20" s="138">
        <v>0</v>
      </c>
      <c r="M20" s="138">
        <v>0</v>
      </c>
      <c r="N20" s="138">
        <v>0</v>
      </c>
      <c r="O20" s="138">
        <v>0</v>
      </c>
      <c r="P20" s="137">
        <f>SUM(D20:O20)</f>
        <v>9603.2239399999999</v>
      </c>
    </row>
    <row r="21" spans="1:17" s="8" customFormat="1" ht="64.5" customHeight="1" x14ac:dyDescent="0.25">
      <c r="A21" s="136" t="s">
        <v>16</v>
      </c>
      <c r="B21" s="29" t="s">
        <v>73</v>
      </c>
      <c r="C21" s="143" t="s">
        <v>18</v>
      </c>
      <c r="D21" s="102">
        <v>0</v>
      </c>
      <c r="E21" s="197">
        <v>0</v>
      </c>
      <c r="F21" s="180">
        <v>0</v>
      </c>
      <c r="G21" s="180">
        <v>0</v>
      </c>
      <c r="H21" s="180">
        <v>0</v>
      </c>
      <c r="I21" s="181">
        <v>11949.209570000001</v>
      </c>
      <c r="J21" s="159">
        <v>0</v>
      </c>
      <c r="K21" s="138">
        <v>0</v>
      </c>
      <c r="L21" s="138">
        <v>0</v>
      </c>
      <c r="M21" s="138">
        <v>0</v>
      </c>
      <c r="N21" s="138">
        <v>0</v>
      </c>
      <c r="O21" s="138">
        <v>0</v>
      </c>
      <c r="P21" s="137">
        <f t="shared" ref="P21" si="7">SUM(D21:O21)</f>
        <v>11949.209570000001</v>
      </c>
    </row>
    <row r="22" spans="1:17" s="8" customFormat="1" ht="68.25" customHeight="1" x14ac:dyDescent="0.25">
      <c r="A22" s="56" t="s">
        <v>16</v>
      </c>
      <c r="B22" s="29" t="s">
        <v>85</v>
      </c>
      <c r="C22" s="143" t="s">
        <v>18</v>
      </c>
      <c r="D22" s="102">
        <v>0</v>
      </c>
      <c r="E22" s="197">
        <v>0</v>
      </c>
      <c r="F22" s="180">
        <v>0</v>
      </c>
      <c r="G22" s="180">
        <v>0</v>
      </c>
      <c r="H22" s="180">
        <v>0</v>
      </c>
      <c r="I22" s="181">
        <v>0</v>
      </c>
      <c r="J22" s="159">
        <v>7847.9</v>
      </c>
      <c r="K22" s="138">
        <v>0</v>
      </c>
      <c r="L22" s="138">
        <v>0</v>
      </c>
      <c r="M22" s="138">
        <v>0</v>
      </c>
      <c r="N22" s="138">
        <v>0</v>
      </c>
      <c r="O22" s="138">
        <v>0</v>
      </c>
      <c r="P22" s="137">
        <f>SUM(D22:O22)</f>
        <v>7847.9</v>
      </c>
    </row>
    <row r="23" spans="1:17" s="8" customFormat="1" ht="26.25" customHeight="1" x14ac:dyDescent="0.25">
      <c r="A23" s="141" t="s">
        <v>16</v>
      </c>
      <c r="B23" s="142" t="s">
        <v>56</v>
      </c>
      <c r="C23" s="57" t="s">
        <v>18</v>
      </c>
      <c r="D23" s="102">
        <v>0</v>
      </c>
      <c r="E23" s="102">
        <v>10561</v>
      </c>
      <c r="F23" s="102">
        <v>7961</v>
      </c>
      <c r="G23" s="102">
        <v>16718.2</v>
      </c>
      <c r="H23" s="102">
        <f>H24+H25+H26+H27+H28+H29+H30+H31</f>
        <v>27070.684049999996</v>
      </c>
      <c r="I23" s="102">
        <f t="shared" ref="I23:O23" si="8">I24+I25+I26+I27+I28+I29+I30+I31</f>
        <v>0</v>
      </c>
      <c r="J23" s="160">
        <f>J24+J25+J26+J27+J28+J29+J30+J31</f>
        <v>396.68155000000002</v>
      </c>
      <c r="K23" s="102">
        <f>K24+K25+K26+K27+K28+K29+K30+K31</f>
        <v>0</v>
      </c>
      <c r="L23" s="102">
        <f t="shared" si="8"/>
        <v>0</v>
      </c>
      <c r="M23" s="102">
        <f t="shared" si="8"/>
        <v>0</v>
      </c>
      <c r="N23" s="102">
        <f t="shared" si="8"/>
        <v>0</v>
      </c>
      <c r="O23" s="102">
        <f t="shared" si="8"/>
        <v>0</v>
      </c>
      <c r="P23" s="103">
        <f>SUM(E23:O23)</f>
        <v>62707.565599999994</v>
      </c>
    </row>
    <row r="24" spans="1:17" s="8" customFormat="1" ht="29.25" customHeight="1" x14ac:dyDescent="0.25">
      <c r="A24" s="56" t="s">
        <v>16</v>
      </c>
      <c r="B24" s="29" t="s">
        <v>49</v>
      </c>
      <c r="C24" s="57" t="s">
        <v>18</v>
      </c>
      <c r="D24" s="102">
        <v>0</v>
      </c>
      <c r="E24" s="102">
        <v>0</v>
      </c>
      <c r="F24" s="102">
        <v>0</v>
      </c>
      <c r="G24" s="102">
        <v>0</v>
      </c>
      <c r="H24" s="198">
        <v>1408.2894799999999</v>
      </c>
      <c r="I24" s="199">
        <v>0</v>
      </c>
      <c r="J24" s="161">
        <v>0</v>
      </c>
      <c r="K24" s="104">
        <v>0</v>
      </c>
      <c r="L24" s="104">
        <v>0</v>
      </c>
      <c r="M24" s="104">
        <v>0</v>
      </c>
      <c r="N24" s="104">
        <v>0</v>
      </c>
      <c r="O24" s="104">
        <v>0</v>
      </c>
      <c r="P24" s="105">
        <f>D24+E24+F24+G24+H24+I24+J24+K24+L24+M24+N24+O24</f>
        <v>1408.2894799999999</v>
      </c>
    </row>
    <row r="25" spans="1:17" s="8" customFormat="1" ht="30" customHeight="1" x14ac:dyDescent="0.25">
      <c r="A25" s="56" t="s">
        <v>16</v>
      </c>
      <c r="B25" s="29" t="s">
        <v>50</v>
      </c>
      <c r="C25" s="57" t="s">
        <v>18</v>
      </c>
      <c r="D25" s="102">
        <v>0</v>
      </c>
      <c r="E25" s="102">
        <v>0</v>
      </c>
      <c r="F25" s="102">
        <v>0</v>
      </c>
      <c r="G25" s="102">
        <v>0</v>
      </c>
      <c r="H25" s="102">
        <v>1763.9765600000001</v>
      </c>
      <c r="I25" s="149">
        <v>0</v>
      </c>
      <c r="J25" s="157">
        <v>0</v>
      </c>
      <c r="K25" s="106">
        <v>0</v>
      </c>
      <c r="L25" s="106">
        <v>0</v>
      </c>
      <c r="M25" s="106">
        <v>0</v>
      </c>
      <c r="N25" s="106">
        <v>0</v>
      </c>
      <c r="O25" s="106">
        <v>0</v>
      </c>
      <c r="P25" s="105">
        <f t="shared" ref="P25:P29" si="9">D25+E25+F25+G25+H25+I25+J25+K25+L25+M25+N25+O25</f>
        <v>1763.9765600000001</v>
      </c>
    </row>
    <row r="26" spans="1:17" s="8" customFormat="1" ht="30" customHeight="1" x14ac:dyDescent="0.25">
      <c r="A26" s="56" t="s">
        <v>16</v>
      </c>
      <c r="B26" s="29" t="s">
        <v>51</v>
      </c>
      <c r="C26" s="57" t="s">
        <v>18</v>
      </c>
      <c r="D26" s="102">
        <v>0</v>
      </c>
      <c r="E26" s="102">
        <v>0</v>
      </c>
      <c r="F26" s="102">
        <v>0</v>
      </c>
      <c r="G26" s="102">
        <v>0</v>
      </c>
      <c r="H26" s="102">
        <v>14859.43771</v>
      </c>
      <c r="I26" s="149">
        <v>0</v>
      </c>
      <c r="J26" s="157">
        <v>0</v>
      </c>
      <c r="K26" s="106">
        <v>0</v>
      </c>
      <c r="L26" s="106">
        <v>0</v>
      </c>
      <c r="M26" s="106">
        <v>0</v>
      </c>
      <c r="N26" s="106">
        <v>0</v>
      </c>
      <c r="O26" s="106">
        <v>0</v>
      </c>
      <c r="P26" s="105">
        <f t="shared" si="9"/>
        <v>14859.43771</v>
      </c>
    </row>
    <row r="27" spans="1:17" s="8" customFormat="1" ht="30" customHeight="1" x14ac:dyDescent="0.25">
      <c r="A27" s="56" t="s">
        <v>16</v>
      </c>
      <c r="B27" s="29" t="s">
        <v>52</v>
      </c>
      <c r="C27" s="57" t="s">
        <v>18</v>
      </c>
      <c r="D27" s="102">
        <v>0</v>
      </c>
      <c r="E27" s="102">
        <v>0</v>
      </c>
      <c r="F27" s="102">
        <v>0</v>
      </c>
      <c r="G27" s="102">
        <v>0</v>
      </c>
      <c r="H27" s="102">
        <v>581.68984999999998</v>
      </c>
      <c r="I27" s="149">
        <v>0</v>
      </c>
      <c r="J27" s="157">
        <v>0</v>
      </c>
      <c r="K27" s="106">
        <v>0</v>
      </c>
      <c r="L27" s="106">
        <v>0</v>
      </c>
      <c r="M27" s="106">
        <v>0</v>
      </c>
      <c r="N27" s="106">
        <v>0</v>
      </c>
      <c r="O27" s="106">
        <v>0</v>
      </c>
      <c r="P27" s="105">
        <f t="shared" si="9"/>
        <v>581.68984999999998</v>
      </c>
    </row>
    <row r="28" spans="1:17" s="8" customFormat="1" ht="30" customHeight="1" x14ac:dyDescent="0.25">
      <c r="A28" s="56" t="s">
        <v>16</v>
      </c>
      <c r="B28" s="29" t="s">
        <v>53</v>
      </c>
      <c r="C28" s="57" t="s">
        <v>18</v>
      </c>
      <c r="D28" s="102">
        <v>0</v>
      </c>
      <c r="E28" s="102">
        <v>0</v>
      </c>
      <c r="F28" s="102">
        <v>0</v>
      </c>
      <c r="G28" s="102">
        <v>0</v>
      </c>
      <c r="H28" s="102">
        <v>2099.0318499999998</v>
      </c>
      <c r="I28" s="149">
        <v>0</v>
      </c>
      <c r="J28" s="157">
        <v>0</v>
      </c>
      <c r="K28" s="106">
        <v>0</v>
      </c>
      <c r="L28" s="106">
        <v>0</v>
      </c>
      <c r="M28" s="106">
        <v>0</v>
      </c>
      <c r="N28" s="106">
        <v>0</v>
      </c>
      <c r="O28" s="106">
        <v>0</v>
      </c>
      <c r="P28" s="105">
        <f t="shared" si="9"/>
        <v>2099.0318499999998</v>
      </c>
    </row>
    <row r="29" spans="1:17" s="8" customFormat="1" ht="30" customHeight="1" x14ac:dyDescent="0.25">
      <c r="A29" s="56" t="s">
        <v>16</v>
      </c>
      <c r="B29" s="29" t="s">
        <v>54</v>
      </c>
      <c r="C29" s="57" t="s">
        <v>18</v>
      </c>
      <c r="D29" s="102">
        <v>0</v>
      </c>
      <c r="E29" s="102">
        <v>0</v>
      </c>
      <c r="F29" s="102">
        <v>0</v>
      </c>
      <c r="G29" s="102">
        <v>0</v>
      </c>
      <c r="H29" s="102">
        <v>1096.6487999999999</v>
      </c>
      <c r="I29" s="149">
        <v>0</v>
      </c>
      <c r="J29" s="157">
        <v>0</v>
      </c>
      <c r="K29" s="106">
        <v>0</v>
      </c>
      <c r="L29" s="106">
        <v>0</v>
      </c>
      <c r="M29" s="106">
        <v>0</v>
      </c>
      <c r="N29" s="106">
        <v>0</v>
      </c>
      <c r="O29" s="106">
        <v>0</v>
      </c>
      <c r="P29" s="105">
        <f t="shared" si="9"/>
        <v>1096.6487999999999</v>
      </c>
    </row>
    <row r="30" spans="1:17" s="8" customFormat="1" ht="30" customHeight="1" x14ac:dyDescent="0.25">
      <c r="A30" s="56" t="s">
        <v>16</v>
      </c>
      <c r="B30" s="29" t="s">
        <v>55</v>
      </c>
      <c r="C30" s="57" t="s">
        <v>18</v>
      </c>
      <c r="D30" s="102">
        <v>0</v>
      </c>
      <c r="E30" s="102">
        <v>0</v>
      </c>
      <c r="F30" s="102">
        <v>0</v>
      </c>
      <c r="G30" s="102">
        <v>0</v>
      </c>
      <c r="H30" s="102">
        <v>5261.6098000000002</v>
      </c>
      <c r="I30" s="149">
        <v>0</v>
      </c>
      <c r="J30" s="157">
        <v>0</v>
      </c>
      <c r="K30" s="106">
        <v>0</v>
      </c>
      <c r="L30" s="106">
        <v>0</v>
      </c>
      <c r="M30" s="106">
        <v>0</v>
      </c>
      <c r="N30" s="106">
        <v>0</v>
      </c>
      <c r="O30" s="106">
        <v>0</v>
      </c>
      <c r="P30" s="105">
        <f>D30+E30+F30+G30+H30+I30+J30+K30+L30+M30+N30+O30</f>
        <v>5261.6098000000002</v>
      </c>
    </row>
    <row r="31" spans="1:17" s="8" customFormat="1" ht="35.25" customHeight="1" x14ac:dyDescent="0.25">
      <c r="A31" s="136" t="s">
        <v>16</v>
      </c>
      <c r="B31" s="29" t="s">
        <v>108</v>
      </c>
      <c r="C31" s="186" t="s">
        <v>18</v>
      </c>
      <c r="D31" s="102">
        <v>0</v>
      </c>
      <c r="E31" s="102">
        <v>0</v>
      </c>
      <c r="F31" s="102">
        <v>0</v>
      </c>
      <c r="G31" s="102">
        <v>0</v>
      </c>
      <c r="H31" s="102">
        <v>0</v>
      </c>
      <c r="I31" s="149">
        <v>0</v>
      </c>
      <c r="J31" s="157">
        <v>396.68155000000002</v>
      </c>
      <c r="K31" s="103">
        <v>0</v>
      </c>
      <c r="L31" s="103">
        <v>0</v>
      </c>
      <c r="M31" s="103">
        <v>0</v>
      </c>
      <c r="N31" s="103">
        <v>0</v>
      </c>
      <c r="O31" s="103">
        <v>0</v>
      </c>
      <c r="P31" s="105">
        <f>D31+E31+F31+G31+H31+I31+J31+K31+L31+M31+N31+O31</f>
        <v>396.68155000000002</v>
      </c>
    </row>
    <row r="32" spans="1:17" s="8" customFormat="1" ht="73.5" hidden="1" customHeight="1" x14ac:dyDescent="0.25">
      <c r="A32" s="136" t="s">
        <v>16</v>
      </c>
      <c r="B32" s="29" t="s">
        <v>85</v>
      </c>
      <c r="C32" s="186" t="s">
        <v>18</v>
      </c>
      <c r="D32" s="102">
        <v>0</v>
      </c>
      <c r="E32" s="102">
        <v>0</v>
      </c>
      <c r="F32" s="102">
        <v>0</v>
      </c>
      <c r="G32" s="102">
        <v>0</v>
      </c>
      <c r="H32" s="102">
        <v>0</v>
      </c>
      <c r="I32" s="149">
        <v>0</v>
      </c>
      <c r="J32" s="160">
        <v>0</v>
      </c>
      <c r="K32" s="103">
        <v>0</v>
      </c>
      <c r="L32" s="103">
        <v>0</v>
      </c>
      <c r="M32" s="103">
        <v>0</v>
      </c>
      <c r="N32" s="103">
        <v>0</v>
      </c>
      <c r="O32" s="103">
        <v>0</v>
      </c>
      <c r="P32" s="105">
        <f>D32+E32+F32+G32+H32+I32+J32+K32+L32+M32+N32+O32</f>
        <v>0</v>
      </c>
    </row>
    <row r="33" spans="1:20" s="9" customFormat="1" ht="28.5" x14ac:dyDescent="0.25">
      <c r="A33" s="26" t="s">
        <v>15</v>
      </c>
      <c r="B33" s="27" t="s">
        <v>2</v>
      </c>
      <c r="C33" s="11" t="s">
        <v>18</v>
      </c>
      <c r="D33" s="107">
        <f>D34+D35</f>
        <v>612.26499999999999</v>
      </c>
      <c r="E33" s="107">
        <f t="shared" ref="E33:H33" si="10">E34+E35</f>
        <v>1076.798</v>
      </c>
      <c r="F33" s="107">
        <f>F34+F35</f>
        <v>2517.79783</v>
      </c>
      <c r="G33" s="107">
        <f>G34+G35</f>
        <v>3470.8089299999997</v>
      </c>
      <c r="H33" s="107">
        <f t="shared" si="10"/>
        <v>560.46701000000007</v>
      </c>
      <c r="I33" s="99">
        <f>I34+I35</f>
        <v>601.64099999999996</v>
      </c>
      <c r="J33" s="156">
        <f>J34+J35</f>
        <v>8400.5755100000006</v>
      </c>
      <c r="K33" s="105">
        <f t="shared" ref="K33:O33" si="11">K34+K35</f>
        <v>954</v>
      </c>
      <c r="L33" s="105">
        <f t="shared" si="11"/>
        <v>1016.972</v>
      </c>
      <c r="M33" s="105">
        <f t="shared" si="11"/>
        <v>1016.972</v>
      </c>
      <c r="N33" s="105">
        <f t="shared" si="11"/>
        <v>1016.972</v>
      </c>
      <c r="O33" s="105">
        <f t="shared" si="11"/>
        <v>1016.972</v>
      </c>
      <c r="P33" s="105">
        <f>SUM(D33:O33)</f>
        <v>22262.241280000006</v>
      </c>
      <c r="R33" s="44"/>
    </row>
    <row r="34" spans="1:20" s="8" customFormat="1" ht="26.25" x14ac:dyDescent="0.25">
      <c r="A34" s="26" t="s">
        <v>15</v>
      </c>
      <c r="B34" s="60" t="s">
        <v>28</v>
      </c>
      <c r="C34" s="10" t="s">
        <v>18</v>
      </c>
      <c r="D34" s="102">
        <v>224.2</v>
      </c>
      <c r="E34" s="102">
        <v>168.2</v>
      </c>
      <c r="F34" s="102">
        <v>134</v>
      </c>
      <c r="G34" s="102">
        <v>216.64893000000001</v>
      </c>
      <c r="H34" s="102">
        <v>100</v>
      </c>
      <c r="I34" s="149">
        <v>141.64099999999999</v>
      </c>
      <c r="J34" s="157">
        <v>133.19999999999999</v>
      </c>
      <c r="K34" s="106">
        <v>300</v>
      </c>
      <c r="L34" s="106">
        <v>400</v>
      </c>
      <c r="M34" s="106">
        <v>400</v>
      </c>
      <c r="N34" s="106">
        <v>400</v>
      </c>
      <c r="O34" s="106">
        <v>400</v>
      </c>
      <c r="P34" s="105">
        <f>SUM(D34:O34)</f>
        <v>3017.8899299999998</v>
      </c>
      <c r="T34" s="59"/>
    </row>
    <row r="35" spans="1:20" s="8" customFormat="1" ht="26.25" x14ac:dyDescent="0.25">
      <c r="A35" s="26" t="s">
        <v>15</v>
      </c>
      <c r="B35" s="60" t="s">
        <v>29</v>
      </c>
      <c r="C35" s="115" t="s">
        <v>18</v>
      </c>
      <c r="D35" s="99">
        <f>D36</f>
        <v>388.065</v>
      </c>
      <c r="E35" s="99">
        <v>908.59799999999996</v>
      </c>
      <c r="F35" s="99">
        <v>2383.79783</v>
      </c>
      <c r="G35" s="99">
        <f>G36</f>
        <v>3254.16</v>
      </c>
      <c r="H35" s="99">
        <f>H36</f>
        <v>460.46701000000002</v>
      </c>
      <c r="I35" s="99">
        <f>I36+I37</f>
        <v>460</v>
      </c>
      <c r="J35" s="162">
        <f>J36+J37</f>
        <v>8267.3755099999998</v>
      </c>
      <c r="K35" s="100">
        <f t="shared" ref="K35:O35" si="12">K36+K37</f>
        <v>654</v>
      </c>
      <c r="L35" s="100">
        <f t="shared" si="12"/>
        <v>616.97199999999998</v>
      </c>
      <c r="M35" s="100">
        <f t="shared" si="12"/>
        <v>616.97199999999998</v>
      </c>
      <c r="N35" s="100">
        <f t="shared" si="12"/>
        <v>616.97199999999998</v>
      </c>
      <c r="O35" s="100">
        <f t="shared" si="12"/>
        <v>616.97199999999998</v>
      </c>
      <c r="P35" s="100">
        <f>P36</f>
        <v>11176.975839999999</v>
      </c>
    </row>
    <row r="36" spans="1:20" s="8" customFormat="1" ht="26.25" x14ac:dyDescent="0.25">
      <c r="A36" s="120" t="s">
        <v>16</v>
      </c>
      <c r="B36" s="121" t="s">
        <v>47</v>
      </c>
      <c r="C36" s="117" t="s">
        <v>18</v>
      </c>
      <c r="D36" s="200">
        <v>388.065</v>
      </c>
      <c r="E36" s="201">
        <f>E35</f>
        <v>908.59799999999996</v>
      </c>
      <c r="F36" s="201">
        <f>F35</f>
        <v>2383.79783</v>
      </c>
      <c r="G36" s="200">
        <v>3254.16</v>
      </c>
      <c r="H36" s="201">
        <v>460.46701000000002</v>
      </c>
      <c r="I36" s="201">
        <v>460</v>
      </c>
      <c r="J36" s="163">
        <v>200</v>
      </c>
      <c r="K36" s="122">
        <v>654</v>
      </c>
      <c r="L36" s="122">
        <v>616.97199999999998</v>
      </c>
      <c r="M36" s="122">
        <v>616.97199999999998</v>
      </c>
      <c r="N36" s="122">
        <v>616.97199999999998</v>
      </c>
      <c r="O36" s="122">
        <v>616.97199999999998</v>
      </c>
      <c r="P36" s="122">
        <f>SUM(D36:O36)</f>
        <v>11176.975839999999</v>
      </c>
    </row>
    <row r="37" spans="1:20" s="8" customFormat="1" ht="60" x14ac:dyDescent="0.25">
      <c r="A37" s="120" t="s">
        <v>16</v>
      </c>
      <c r="B37" s="121" t="s">
        <v>82</v>
      </c>
      <c r="C37" s="117" t="s">
        <v>18</v>
      </c>
      <c r="D37" s="118">
        <v>0</v>
      </c>
      <c r="E37" s="118">
        <v>0</v>
      </c>
      <c r="F37" s="118">
        <v>0</v>
      </c>
      <c r="G37" s="118">
        <v>0</v>
      </c>
      <c r="H37" s="118">
        <v>0</v>
      </c>
      <c r="I37" s="118">
        <f>I38+I39+I40</f>
        <v>0</v>
      </c>
      <c r="J37" s="164">
        <f>J38+J39+J40+J41+J42</f>
        <v>8067.3755099999998</v>
      </c>
      <c r="K37" s="118">
        <f t="shared" ref="K37:P37" si="13">K38+K39+K40+K41+K42</f>
        <v>0</v>
      </c>
      <c r="L37" s="118">
        <f t="shared" si="13"/>
        <v>0</v>
      </c>
      <c r="M37" s="118">
        <f t="shared" si="13"/>
        <v>0</v>
      </c>
      <c r="N37" s="118">
        <f t="shared" si="13"/>
        <v>0</v>
      </c>
      <c r="O37" s="118">
        <f t="shared" si="13"/>
        <v>0</v>
      </c>
      <c r="P37" s="118">
        <f t="shared" si="13"/>
        <v>8067.3755099999998</v>
      </c>
    </row>
    <row r="38" spans="1:20" s="8" customFormat="1" ht="45" x14ac:dyDescent="0.25">
      <c r="A38" s="63" t="s">
        <v>16</v>
      </c>
      <c r="B38" s="119" t="s">
        <v>78</v>
      </c>
      <c r="C38" s="116" t="s">
        <v>18</v>
      </c>
      <c r="D38" s="149">
        <v>0</v>
      </c>
      <c r="E38" s="149">
        <v>0</v>
      </c>
      <c r="F38" s="149">
        <v>0</v>
      </c>
      <c r="G38" s="149">
        <v>0</v>
      </c>
      <c r="H38" s="149">
        <v>0</v>
      </c>
      <c r="I38" s="149">
        <v>0</v>
      </c>
      <c r="J38" s="157">
        <v>1115.4864600000001</v>
      </c>
      <c r="K38" s="101">
        <v>0</v>
      </c>
      <c r="L38" s="101">
        <v>0</v>
      </c>
      <c r="M38" s="101">
        <v>0</v>
      </c>
      <c r="N38" s="101">
        <v>0</v>
      </c>
      <c r="O38" s="101">
        <v>0</v>
      </c>
      <c r="P38" s="101">
        <f t="shared" ref="P38:P39" si="14">SUM(D38:O38)</f>
        <v>1115.4864600000001</v>
      </c>
    </row>
    <row r="39" spans="1:20" s="8" customFormat="1" ht="45" x14ac:dyDescent="0.25">
      <c r="A39" s="63" t="s">
        <v>16</v>
      </c>
      <c r="B39" s="119" t="s">
        <v>80</v>
      </c>
      <c r="C39" s="116" t="s">
        <v>18</v>
      </c>
      <c r="D39" s="149">
        <v>0</v>
      </c>
      <c r="E39" s="149">
        <v>0</v>
      </c>
      <c r="F39" s="149">
        <v>0</v>
      </c>
      <c r="G39" s="149">
        <v>0</v>
      </c>
      <c r="H39" s="149">
        <v>0</v>
      </c>
      <c r="I39" s="149">
        <v>0</v>
      </c>
      <c r="J39" s="157">
        <v>1774.0018700000001</v>
      </c>
      <c r="K39" s="101">
        <v>0</v>
      </c>
      <c r="L39" s="101">
        <v>0</v>
      </c>
      <c r="M39" s="101">
        <v>0</v>
      </c>
      <c r="N39" s="101">
        <v>0</v>
      </c>
      <c r="O39" s="101">
        <v>0</v>
      </c>
      <c r="P39" s="101">
        <f t="shared" si="14"/>
        <v>1774.0018700000001</v>
      </c>
    </row>
    <row r="40" spans="1:20" s="8" customFormat="1" ht="90" x14ac:dyDescent="0.25">
      <c r="A40" s="63" t="s">
        <v>16</v>
      </c>
      <c r="B40" s="119" t="s">
        <v>81</v>
      </c>
      <c r="C40" s="116" t="s">
        <v>18</v>
      </c>
      <c r="D40" s="149">
        <v>0</v>
      </c>
      <c r="E40" s="149">
        <v>0</v>
      </c>
      <c r="F40" s="149">
        <v>0</v>
      </c>
      <c r="G40" s="149">
        <v>0</v>
      </c>
      <c r="H40" s="149">
        <v>0</v>
      </c>
      <c r="I40" s="149">
        <v>0</v>
      </c>
      <c r="J40" s="157">
        <v>3139.9697700000002</v>
      </c>
      <c r="K40" s="101">
        <v>0</v>
      </c>
      <c r="L40" s="101">
        <v>0</v>
      </c>
      <c r="M40" s="101">
        <v>0</v>
      </c>
      <c r="N40" s="101">
        <v>0</v>
      </c>
      <c r="O40" s="101">
        <v>0</v>
      </c>
      <c r="P40" s="101">
        <f>SUM(D40:O40)</f>
        <v>3139.9697700000002</v>
      </c>
    </row>
    <row r="41" spans="1:20" s="8" customFormat="1" ht="45" x14ac:dyDescent="0.25">
      <c r="A41" s="63" t="s">
        <v>16</v>
      </c>
      <c r="B41" s="119" t="s">
        <v>110</v>
      </c>
      <c r="C41" s="116" t="s">
        <v>18</v>
      </c>
      <c r="D41" s="149">
        <v>0</v>
      </c>
      <c r="E41" s="149">
        <v>0</v>
      </c>
      <c r="F41" s="149">
        <v>0</v>
      </c>
      <c r="G41" s="149">
        <v>0</v>
      </c>
      <c r="H41" s="149">
        <v>0</v>
      </c>
      <c r="I41" s="149">
        <v>0</v>
      </c>
      <c r="J41" s="157">
        <v>1944.4369300000001</v>
      </c>
      <c r="K41" s="101">
        <v>0</v>
      </c>
      <c r="L41" s="101">
        <v>0</v>
      </c>
      <c r="M41" s="101">
        <v>0</v>
      </c>
      <c r="N41" s="101">
        <v>0</v>
      </c>
      <c r="O41" s="101">
        <v>0</v>
      </c>
      <c r="P41" s="101">
        <f t="shared" ref="P41" si="15">SUM(D41:O41)</f>
        <v>1944.4369300000001</v>
      </c>
    </row>
    <row r="42" spans="1:20" s="8" customFormat="1" ht="26.25" x14ac:dyDescent="0.25">
      <c r="A42" s="63" t="s">
        <v>16</v>
      </c>
      <c r="B42" s="119" t="s">
        <v>47</v>
      </c>
      <c r="C42" s="116" t="s">
        <v>18</v>
      </c>
      <c r="D42" s="149">
        <v>0</v>
      </c>
      <c r="E42" s="149">
        <v>0</v>
      </c>
      <c r="F42" s="149">
        <v>0</v>
      </c>
      <c r="G42" s="149">
        <v>0</v>
      </c>
      <c r="H42" s="149">
        <v>0</v>
      </c>
      <c r="I42" s="149">
        <v>0</v>
      </c>
      <c r="J42" s="157">
        <v>93.48048</v>
      </c>
      <c r="K42" s="101">
        <v>0</v>
      </c>
      <c r="L42" s="101">
        <v>0</v>
      </c>
      <c r="M42" s="101">
        <v>0</v>
      </c>
      <c r="N42" s="101">
        <v>0</v>
      </c>
      <c r="O42" s="101">
        <v>0</v>
      </c>
      <c r="P42" s="101">
        <f t="shared" ref="P42" si="16">SUM(D42:O42)</f>
        <v>93.48048</v>
      </c>
    </row>
    <row r="43" spans="1:20" s="9" customFormat="1" ht="26.25" x14ac:dyDescent="0.25">
      <c r="A43" s="70" t="s">
        <v>15</v>
      </c>
      <c r="B43" s="71" t="s">
        <v>97</v>
      </c>
      <c r="C43" s="10" t="s">
        <v>18</v>
      </c>
      <c r="D43" s="107">
        <f>D44+D45</f>
        <v>1327.2</v>
      </c>
      <c r="E43" s="107">
        <f>E44+E45</f>
        <v>1291.19694</v>
      </c>
      <c r="F43" s="107">
        <f t="shared" ref="F43:I43" si="17">F44+F45</f>
        <v>1715.54</v>
      </c>
      <c r="G43" s="107">
        <f>G44+G45</f>
        <v>1083.8</v>
      </c>
      <c r="H43" s="107">
        <f>H44+H45</f>
        <v>5132.7941499999997</v>
      </c>
      <c r="I43" s="99">
        <f t="shared" si="17"/>
        <v>834.10071000000005</v>
      </c>
      <c r="J43" s="156">
        <f>J44+J45+J48+J51+J53</f>
        <v>6441.5</v>
      </c>
      <c r="K43" s="105">
        <f t="shared" ref="K43:O43" si="18">K44+K45</f>
        <v>731.87200000000007</v>
      </c>
      <c r="L43" s="105">
        <f t="shared" si="18"/>
        <v>1065</v>
      </c>
      <c r="M43" s="105">
        <f t="shared" si="18"/>
        <v>1065</v>
      </c>
      <c r="N43" s="105">
        <f t="shared" si="18"/>
        <v>1065</v>
      </c>
      <c r="O43" s="105">
        <f t="shared" si="18"/>
        <v>1065</v>
      </c>
      <c r="P43" s="105">
        <f>SUM(D43:O43)</f>
        <v>22818.003800000002</v>
      </c>
      <c r="R43" s="44"/>
    </row>
    <row r="44" spans="1:20" s="8" customFormat="1" ht="26.25" x14ac:dyDescent="0.25">
      <c r="A44" s="28" t="s">
        <v>16</v>
      </c>
      <c r="B44" s="183" t="s">
        <v>30</v>
      </c>
      <c r="C44" s="11" t="s">
        <v>18</v>
      </c>
      <c r="D44" s="180">
        <v>713.1</v>
      </c>
      <c r="E44" s="180">
        <v>706.19694000000004</v>
      </c>
      <c r="F44" s="180">
        <v>483.6</v>
      </c>
      <c r="G44" s="180">
        <v>540.29999999999995</v>
      </c>
      <c r="H44" s="180">
        <v>590.20000000000005</v>
      </c>
      <c r="I44" s="181">
        <v>300</v>
      </c>
      <c r="J44" s="159">
        <v>200</v>
      </c>
      <c r="K44" s="109">
        <v>316.87200000000001</v>
      </c>
      <c r="L44" s="109">
        <v>400</v>
      </c>
      <c r="M44" s="109">
        <v>400</v>
      </c>
      <c r="N44" s="109">
        <v>400</v>
      </c>
      <c r="O44" s="109">
        <v>400</v>
      </c>
      <c r="P44" s="103">
        <f>SUM(D44:O44)</f>
        <v>5450.2689399999999</v>
      </c>
    </row>
    <row r="45" spans="1:20" s="8" customFormat="1" ht="26.25" x14ac:dyDescent="0.25">
      <c r="A45" s="68" t="s">
        <v>16</v>
      </c>
      <c r="B45" s="184" t="s">
        <v>98</v>
      </c>
      <c r="C45" s="69" t="s">
        <v>18</v>
      </c>
      <c r="D45" s="146">
        <v>614.1</v>
      </c>
      <c r="E45" s="146">
        <v>585</v>
      </c>
      <c r="F45" s="146">
        <v>1231.94</v>
      </c>
      <c r="G45" s="146">
        <v>543.5</v>
      </c>
      <c r="H45" s="146">
        <v>4542.5941499999999</v>
      </c>
      <c r="I45" s="147">
        <v>534.10071000000005</v>
      </c>
      <c r="J45" s="158">
        <f>J46+J47+J48</f>
        <v>641.5</v>
      </c>
      <c r="K45" s="176">
        <v>415</v>
      </c>
      <c r="L45" s="176">
        <v>665</v>
      </c>
      <c r="M45" s="176">
        <v>665</v>
      </c>
      <c r="N45" s="176">
        <v>665</v>
      </c>
      <c r="O45" s="176">
        <v>665</v>
      </c>
      <c r="P45" s="110">
        <f>SUM(D45:O45)</f>
        <v>11767.73486</v>
      </c>
    </row>
    <row r="46" spans="1:20" s="8" customFormat="1" ht="45" x14ac:dyDescent="0.25">
      <c r="A46" s="68" t="s">
        <v>16</v>
      </c>
      <c r="B46" s="182" t="s">
        <v>96</v>
      </c>
      <c r="C46" s="69" t="s">
        <v>18</v>
      </c>
      <c r="D46" s="146">
        <v>0</v>
      </c>
      <c r="E46" s="146">
        <v>0</v>
      </c>
      <c r="F46" s="146">
        <v>0</v>
      </c>
      <c r="G46" s="146">
        <v>0</v>
      </c>
      <c r="H46" s="146">
        <v>0</v>
      </c>
      <c r="I46" s="147">
        <v>0</v>
      </c>
      <c r="J46" s="177">
        <v>2.5</v>
      </c>
      <c r="K46" s="178">
        <v>0</v>
      </c>
      <c r="L46" s="178">
        <v>0</v>
      </c>
      <c r="M46" s="178">
        <v>0</v>
      </c>
      <c r="N46" s="178">
        <v>0</v>
      </c>
      <c r="O46" s="178">
        <v>0</v>
      </c>
      <c r="P46" s="176">
        <f t="shared" ref="P46:P47" si="19">SUM(D46:O46)</f>
        <v>2.5</v>
      </c>
    </row>
    <row r="47" spans="1:20" s="8" customFormat="1" ht="30" x14ac:dyDescent="0.25">
      <c r="A47" s="68" t="s">
        <v>16</v>
      </c>
      <c r="B47" s="182" t="s">
        <v>93</v>
      </c>
      <c r="C47" s="69" t="s">
        <v>18</v>
      </c>
      <c r="D47" s="146">
        <v>0</v>
      </c>
      <c r="E47" s="146">
        <v>0</v>
      </c>
      <c r="F47" s="146">
        <v>0</v>
      </c>
      <c r="G47" s="146">
        <v>0</v>
      </c>
      <c r="H47" s="146">
        <v>0</v>
      </c>
      <c r="I47" s="147">
        <v>0</v>
      </c>
      <c r="J47" s="177">
        <v>639</v>
      </c>
      <c r="K47" s="178">
        <v>415</v>
      </c>
      <c r="L47" s="178">
        <v>665</v>
      </c>
      <c r="M47" s="178">
        <v>665</v>
      </c>
      <c r="N47" s="178">
        <v>665</v>
      </c>
      <c r="O47" s="178">
        <v>665</v>
      </c>
      <c r="P47" s="176">
        <f t="shared" si="19"/>
        <v>3714</v>
      </c>
    </row>
    <row r="48" spans="1:20" s="8" customFormat="1" ht="15.75" x14ac:dyDescent="0.25">
      <c r="A48" s="211" t="s">
        <v>16</v>
      </c>
      <c r="B48" s="210" t="s">
        <v>65</v>
      </c>
      <c r="C48" s="212" t="s">
        <v>18</v>
      </c>
      <c r="D48" s="102">
        <v>0</v>
      </c>
      <c r="E48" s="102">
        <v>373.3</v>
      </c>
      <c r="F48" s="102">
        <v>765.13948000000005</v>
      </c>
      <c r="G48" s="102">
        <v>0</v>
      </c>
      <c r="H48" s="102">
        <v>3696.8</v>
      </c>
      <c r="I48" s="149">
        <v>0</v>
      </c>
      <c r="J48" s="160">
        <v>0</v>
      </c>
      <c r="K48" s="103">
        <v>0</v>
      </c>
      <c r="L48" s="103">
        <v>0</v>
      </c>
      <c r="M48" s="103">
        <v>0</v>
      </c>
      <c r="N48" s="103">
        <v>0</v>
      </c>
      <c r="O48" s="103">
        <v>0</v>
      </c>
      <c r="P48" s="103">
        <f>D48+E48+F48+G48+H48+I48+J48+K48+L48+M48+N48+O48</f>
        <v>4835.2394800000002</v>
      </c>
    </row>
    <row r="49" spans="1:16" s="8" customFormat="1" ht="41.25" x14ac:dyDescent="0.25">
      <c r="A49" s="211"/>
      <c r="B49" s="210"/>
      <c r="C49" s="212"/>
      <c r="D49" s="102">
        <v>0</v>
      </c>
      <c r="E49" s="102" t="s">
        <v>66</v>
      </c>
      <c r="F49" s="102" t="s">
        <v>68</v>
      </c>
      <c r="G49" s="102">
        <v>0</v>
      </c>
      <c r="H49" s="111" t="s">
        <v>70</v>
      </c>
      <c r="I49" s="149">
        <v>0</v>
      </c>
      <c r="J49" s="160">
        <v>0</v>
      </c>
      <c r="K49" s="103">
        <v>0</v>
      </c>
      <c r="L49" s="103">
        <v>0</v>
      </c>
      <c r="M49" s="103">
        <v>0</v>
      </c>
      <c r="N49" s="103">
        <v>0</v>
      </c>
      <c r="O49" s="103">
        <v>0</v>
      </c>
      <c r="P49" s="106">
        <v>4590.7526699999999</v>
      </c>
    </row>
    <row r="50" spans="1:16" ht="54" x14ac:dyDescent="0.25">
      <c r="A50" s="211"/>
      <c r="B50" s="210"/>
      <c r="C50" s="212"/>
      <c r="D50" s="202">
        <v>0</v>
      </c>
      <c r="E50" s="103" t="s">
        <v>67</v>
      </c>
      <c r="F50" s="113" t="s">
        <v>69</v>
      </c>
      <c r="G50" s="202">
        <v>0</v>
      </c>
      <c r="H50" s="203" t="s">
        <v>109</v>
      </c>
      <c r="I50" s="204">
        <v>0</v>
      </c>
      <c r="J50" s="165">
        <v>0</v>
      </c>
      <c r="K50" s="112">
        <v>0</v>
      </c>
      <c r="L50" s="112">
        <v>0</v>
      </c>
      <c r="M50" s="112">
        <v>0</v>
      </c>
      <c r="N50" s="112">
        <v>0</v>
      </c>
      <c r="O50" s="112">
        <v>0</v>
      </c>
      <c r="P50" s="114">
        <v>241.68681000000001</v>
      </c>
    </row>
    <row r="51" spans="1:16" ht="34.5" customHeight="1" x14ac:dyDescent="0.25">
      <c r="A51" s="68" t="s">
        <v>16</v>
      </c>
      <c r="B51" s="182" t="s">
        <v>99</v>
      </c>
      <c r="C51" s="69" t="s">
        <v>18</v>
      </c>
      <c r="D51" s="146">
        <f>D52</f>
        <v>0</v>
      </c>
      <c r="E51" s="146">
        <f t="shared" ref="E51:O51" si="20">E52</f>
        <v>0</v>
      </c>
      <c r="F51" s="146">
        <f t="shared" si="20"/>
        <v>0</v>
      </c>
      <c r="G51" s="146">
        <f t="shared" si="20"/>
        <v>0</v>
      </c>
      <c r="H51" s="146">
        <f t="shared" si="20"/>
        <v>0</v>
      </c>
      <c r="I51" s="146">
        <f t="shared" si="20"/>
        <v>0</v>
      </c>
      <c r="J51" s="158">
        <f t="shared" si="20"/>
        <v>3100</v>
      </c>
      <c r="K51" s="146">
        <f t="shared" si="20"/>
        <v>0</v>
      </c>
      <c r="L51" s="146">
        <f t="shared" si="20"/>
        <v>0</v>
      </c>
      <c r="M51" s="146">
        <f t="shared" si="20"/>
        <v>0</v>
      </c>
      <c r="N51" s="146">
        <f t="shared" si="20"/>
        <v>0</v>
      </c>
      <c r="O51" s="146">
        <f t="shared" si="20"/>
        <v>0</v>
      </c>
      <c r="P51" s="176">
        <f>SUM(D51:O51)</f>
        <v>3100</v>
      </c>
    </row>
    <row r="52" spans="1:16" ht="39.75" customHeight="1" x14ac:dyDescent="0.25">
      <c r="A52" s="28" t="s">
        <v>16</v>
      </c>
      <c r="B52" s="30" t="s">
        <v>88</v>
      </c>
      <c r="C52" s="11" t="s">
        <v>18</v>
      </c>
      <c r="D52" s="102">
        <v>0</v>
      </c>
      <c r="E52" s="102">
        <v>0</v>
      </c>
      <c r="F52" s="102">
        <v>0</v>
      </c>
      <c r="G52" s="102">
        <v>0</v>
      </c>
      <c r="H52" s="102">
        <v>0</v>
      </c>
      <c r="I52" s="149">
        <v>0</v>
      </c>
      <c r="J52" s="157">
        <v>3100</v>
      </c>
      <c r="K52" s="106">
        <v>0</v>
      </c>
      <c r="L52" s="106">
        <v>0</v>
      </c>
      <c r="M52" s="106">
        <v>0</v>
      </c>
      <c r="N52" s="106">
        <v>0</v>
      </c>
      <c r="O52" s="106">
        <v>0</v>
      </c>
      <c r="P52" s="103">
        <f>SUM(D52:O52)</f>
        <v>3100</v>
      </c>
    </row>
    <row r="53" spans="1:16" ht="61.5" customHeight="1" x14ac:dyDescent="0.25">
      <c r="A53" s="68" t="s">
        <v>16</v>
      </c>
      <c r="B53" s="182" t="s">
        <v>100</v>
      </c>
      <c r="C53" s="69" t="s">
        <v>18</v>
      </c>
      <c r="D53" s="146">
        <f>D54</f>
        <v>0</v>
      </c>
      <c r="E53" s="146">
        <f t="shared" ref="E53" si="21">E54</f>
        <v>0</v>
      </c>
      <c r="F53" s="146">
        <f t="shared" ref="F53" si="22">F54</f>
        <v>0</v>
      </c>
      <c r="G53" s="146">
        <f t="shared" ref="G53" si="23">G54</f>
        <v>0</v>
      </c>
      <c r="H53" s="146">
        <f t="shared" ref="H53" si="24">H54</f>
        <v>0</v>
      </c>
      <c r="I53" s="146">
        <f t="shared" ref="I53" si="25">I54</f>
        <v>0</v>
      </c>
      <c r="J53" s="158">
        <f t="shared" ref="J53" si="26">J54</f>
        <v>2500</v>
      </c>
      <c r="K53" s="146">
        <f t="shared" ref="K53" si="27">K54</f>
        <v>0</v>
      </c>
      <c r="L53" s="146">
        <f t="shared" ref="L53" si="28">L54</f>
        <v>0</v>
      </c>
      <c r="M53" s="146">
        <f t="shared" ref="M53" si="29">M54</f>
        <v>0</v>
      </c>
      <c r="N53" s="146">
        <f t="shared" ref="N53" si="30">N54</f>
        <v>0</v>
      </c>
      <c r="O53" s="146">
        <f t="shared" ref="O53" si="31">O54</f>
        <v>0</v>
      </c>
      <c r="P53" s="176">
        <f>SUM(D53:O53)</f>
        <v>2500</v>
      </c>
    </row>
    <row r="54" spans="1:16" ht="69.75" customHeight="1" x14ac:dyDescent="0.25">
      <c r="A54" s="28" t="s">
        <v>16</v>
      </c>
      <c r="B54" s="30" t="s">
        <v>101</v>
      </c>
      <c r="C54" s="11" t="s">
        <v>18</v>
      </c>
      <c r="D54" s="102">
        <v>0</v>
      </c>
      <c r="E54" s="102">
        <v>0</v>
      </c>
      <c r="F54" s="102">
        <v>0</v>
      </c>
      <c r="G54" s="102">
        <v>0</v>
      </c>
      <c r="H54" s="102">
        <v>0</v>
      </c>
      <c r="I54" s="149">
        <v>0</v>
      </c>
      <c r="J54" s="157">
        <v>2500</v>
      </c>
      <c r="K54" s="106">
        <v>0</v>
      </c>
      <c r="L54" s="106">
        <v>0</v>
      </c>
      <c r="M54" s="106">
        <v>0</v>
      </c>
      <c r="N54" s="106">
        <v>0</v>
      </c>
      <c r="O54" s="106">
        <v>0</v>
      </c>
      <c r="P54" s="103">
        <f>SUM(D54:O54)</f>
        <v>2500</v>
      </c>
    </row>
  </sheetData>
  <mergeCells count="26">
    <mergeCell ref="F2:P2"/>
    <mergeCell ref="F3:P3"/>
    <mergeCell ref="A6:A7"/>
    <mergeCell ref="B6:B7"/>
    <mergeCell ref="C6:C7"/>
    <mergeCell ref="D6:P6"/>
    <mergeCell ref="B4:P4"/>
    <mergeCell ref="B5:P5"/>
    <mergeCell ref="P17:P19"/>
    <mergeCell ref="A17:A19"/>
    <mergeCell ref="B17:B19"/>
    <mergeCell ref="F17:F19"/>
    <mergeCell ref="E17:E19"/>
    <mergeCell ref="I17:I19"/>
    <mergeCell ref="J17:J19"/>
    <mergeCell ref="K17:K19"/>
    <mergeCell ref="L17:L19"/>
    <mergeCell ref="M17:M19"/>
    <mergeCell ref="N17:N19"/>
    <mergeCell ref="O17:O19"/>
    <mergeCell ref="B48:B50"/>
    <mergeCell ref="A48:A50"/>
    <mergeCell ref="C48:C50"/>
    <mergeCell ref="G17:G19"/>
    <mergeCell ref="H17:H19"/>
    <mergeCell ref="C17:C19"/>
  </mergeCells>
  <pageMargins left="0.11811023622047245" right="0.11811023622047245" top="0.59055118110236227" bottom="0.59055118110236227" header="0.31496062992125984" footer="0.31496062992125984"/>
  <pageSetup paperSize="9" scale="5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R205"/>
  <sheetViews>
    <sheetView tabSelected="1" zoomScale="89" zoomScaleNormal="89" workbookViewId="0">
      <selection activeCell="I17" sqref="I17"/>
    </sheetView>
  </sheetViews>
  <sheetFormatPr defaultRowHeight="18.75" x14ac:dyDescent="0.3"/>
  <cols>
    <col min="1" max="1" width="10" style="23" customWidth="1"/>
    <col min="2" max="2" width="35.5703125" style="24" customWidth="1"/>
    <col min="3" max="3" width="21.5703125" style="4" customWidth="1"/>
    <col min="4" max="4" width="12.7109375" style="35" customWidth="1"/>
    <col min="5" max="5" width="13.140625" style="35" customWidth="1"/>
    <col min="6" max="6" width="13.140625" style="35" bestFit="1" customWidth="1"/>
    <col min="7" max="7" width="12.7109375" style="35" customWidth="1"/>
    <col min="8" max="8" width="15.42578125" style="35" bestFit="1" customWidth="1"/>
    <col min="9" max="9" width="13.85546875" style="192" customWidth="1"/>
    <col min="10" max="15" width="13.140625" style="58" customWidth="1"/>
    <col min="16" max="16" width="15.140625" style="3" customWidth="1"/>
    <col min="17" max="17" width="16.42578125" style="2" bestFit="1" customWidth="1"/>
    <col min="18" max="18" width="13.5703125" bestFit="1" customWidth="1"/>
  </cols>
  <sheetData>
    <row r="1" spans="1:18" ht="20.25" customHeight="1" x14ac:dyDescent="0.25">
      <c r="A1" s="22"/>
      <c r="D1" s="187"/>
      <c r="E1" s="263" t="s">
        <v>32</v>
      </c>
      <c r="F1" s="263"/>
      <c r="G1" s="187"/>
      <c r="H1" s="187"/>
      <c r="I1" s="188"/>
      <c r="J1" s="39"/>
      <c r="K1" s="39"/>
      <c r="L1" s="39"/>
      <c r="M1" s="39"/>
      <c r="N1" s="39"/>
      <c r="O1" s="39"/>
      <c r="P1" s="1"/>
      <c r="Q1"/>
    </row>
    <row r="2" spans="1:18" ht="18.75" customHeight="1" x14ac:dyDescent="0.25">
      <c r="A2" s="22"/>
      <c r="C2" s="33"/>
      <c r="D2" s="187"/>
      <c r="E2" s="263" t="s">
        <v>35</v>
      </c>
      <c r="F2" s="263"/>
      <c r="G2" s="263"/>
      <c r="H2" s="263"/>
      <c r="I2" s="188"/>
      <c r="J2" s="39"/>
      <c r="K2" s="39"/>
      <c r="L2" s="39"/>
      <c r="M2" s="39"/>
      <c r="N2" s="39"/>
      <c r="O2" s="39"/>
      <c r="P2" s="1"/>
      <c r="Q2"/>
    </row>
    <row r="3" spans="1:18" ht="45.75" customHeight="1" x14ac:dyDescent="0.25">
      <c r="A3" s="22"/>
      <c r="C3" s="31"/>
      <c r="D3" s="187"/>
      <c r="E3" s="273" t="s">
        <v>114</v>
      </c>
      <c r="F3" s="273"/>
      <c r="G3" s="273"/>
      <c r="H3" s="273"/>
      <c r="I3" s="188"/>
      <c r="J3" s="39"/>
      <c r="K3" s="39"/>
      <c r="L3" s="39"/>
      <c r="M3" s="39"/>
      <c r="N3" s="39"/>
      <c r="O3" s="39"/>
      <c r="P3" s="1"/>
      <c r="Q3"/>
    </row>
    <row r="4" spans="1:18" ht="27.75" customHeight="1" x14ac:dyDescent="0.25">
      <c r="A4" s="266" t="s">
        <v>12</v>
      </c>
      <c r="B4" s="266"/>
      <c r="C4" s="266"/>
      <c r="D4" s="266"/>
      <c r="E4" s="266"/>
      <c r="F4" s="266"/>
      <c r="G4" s="266"/>
      <c r="H4" s="266"/>
      <c r="I4" s="188"/>
      <c r="J4" s="39"/>
      <c r="K4" s="39"/>
      <c r="L4" s="39"/>
      <c r="M4" s="39"/>
      <c r="N4" s="39"/>
      <c r="O4" s="39"/>
      <c r="P4" s="1"/>
      <c r="Q4"/>
    </row>
    <row r="5" spans="1:18" ht="15.75" customHeight="1" x14ac:dyDescent="0.25">
      <c r="A5" s="266" t="s">
        <v>13</v>
      </c>
      <c r="B5" s="266"/>
      <c r="C5" s="266"/>
      <c r="D5" s="266"/>
      <c r="E5" s="266"/>
      <c r="F5" s="266"/>
      <c r="G5" s="266"/>
      <c r="H5" s="266"/>
      <c r="I5" s="188"/>
      <c r="J5" s="39"/>
      <c r="K5" s="39"/>
      <c r="L5" s="39"/>
      <c r="M5" s="39"/>
      <c r="N5" s="39"/>
      <c r="O5" s="39"/>
      <c r="P5" s="1"/>
      <c r="Q5"/>
    </row>
    <row r="6" spans="1:18" ht="15.75" customHeight="1" x14ac:dyDescent="0.25">
      <c r="A6" s="267" t="s">
        <v>14</v>
      </c>
      <c r="B6" s="267"/>
      <c r="C6" s="267"/>
      <c r="D6" s="267"/>
      <c r="E6" s="267"/>
      <c r="F6" s="267"/>
      <c r="G6" s="267"/>
      <c r="H6" s="267"/>
      <c r="I6" s="188"/>
      <c r="J6" s="39"/>
      <c r="K6" s="39"/>
      <c r="L6" s="39"/>
      <c r="M6" s="39"/>
      <c r="N6" s="39"/>
      <c r="O6" s="39"/>
      <c r="P6" s="1"/>
      <c r="Q6"/>
    </row>
    <row r="7" spans="1:18" s="13" customFormat="1" ht="25.5" customHeight="1" x14ac:dyDescent="0.25">
      <c r="A7" s="268" t="s">
        <v>7</v>
      </c>
      <c r="B7" s="270" t="s">
        <v>20</v>
      </c>
      <c r="C7" s="269" t="s">
        <v>1</v>
      </c>
      <c r="D7" s="272" t="s">
        <v>6</v>
      </c>
      <c r="E7" s="272"/>
      <c r="F7" s="272"/>
      <c r="G7" s="272"/>
      <c r="H7" s="272"/>
      <c r="I7" s="272"/>
      <c r="J7" s="272"/>
      <c r="K7" s="272"/>
      <c r="L7" s="272"/>
      <c r="M7" s="272"/>
      <c r="N7" s="272"/>
      <c r="O7" s="272"/>
      <c r="P7" s="245" t="s">
        <v>37</v>
      </c>
      <c r="Q7" s="12"/>
    </row>
    <row r="8" spans="1:18" s="13" customFormat="1" ht="25.5" customHeight="1" x14ac:dyDescent="0.25">
      <c r="A8" s="268"/>
      <c r="B8" s="270"/>
      <c r="C8" s="269"/>
      <c r="D8" s="74">
        <v>2019</v>
      </c>
      <c r="E8" s="74">
        <v>2020</v>
      </c>
      <c r="F8" s="74">
        <v>2021</v>
      </c>
      <c r="G8" s="74">
        <v>2022</v>
      </c>
      <c r="H8" s="74">
        <v>2023</v>
      </c>
      <c r="I8" s="150">
        <v>2024</v>
      </c>
      <c r="J8" s="166">
        <v>2025</v>
      </c>
      <c r="K8" s="74">
        <v>2026</v>
      </c>
      <c r="L8" s="74">
        <v>2027</v>
      </c>
      <c r="M8" s="74">
        <v>2028</v>
      </c>
      <c r="N8" s="74">
        <v>2029</v>
      </c>
      <c r="O8" s="74">
        <v>2030</v>
      </c>
      <c r="P8" s="265"/>
      <c r="Q8" s="12"/>
    </row>
    <row r="9" spans="1:18" s="15" customFormat="1" ht="30.75" customHeight="1" x14ac:dyDescent="0.25">
      <c r="A9" s="240" t="s">
        <v>19</v>
      </c>
      <c r="B9" s="271" t="s">
        <v>38</v>
      </c>
      <c r="C9" s="25" t="s">
        <v>17</v>
      </c>
      <c r="D9" s="78">
        <f>D15+D27+D37+D160+D114</f>
        <v>5034.2040300000008</v>
      </c>
      <c r="E9" s="78">
        <f>E15+E27+E37+E160+E114</f>
        <v>15616.729879999999</v>
      </c>
      <c r="F9" s="78">
        <f>F15+F27+F37+F160+F114</f>
        <v>16361.864829999999</v>
      </c>
      <c r="G9" s="78">
        <f>G15+G27+G37+G160+G114</f>
        <v>25504.64532</v>
      </c>
      <c r="H9" s="78">
        <f>H15+H27+H37+H160+H114</f>
        <v>38575.096409999998</v>
      </c>
      <c r="I9" s="151">
        <f t="shared" ref="I9:O9" si="0">I15+I26+I37+I160+I114</f>
        <v>20808.036389999997</v>
      </c>
      <c r="J9" s="167">
        <f t="shared" si="0"/>
        <v>30092.835230000004</v>
      </c>
      <c r="K9" s="97">
        <f t="shared" si="0"/>
        <v>3986.8320000000003</v>
      </c>
      <c r="L9" s="97">
        <f t="shared" si="0"/>
        <v>4451.232</v>
      </c>
      <c r="M9" s="97">
        <f t="shared" si="0"/>
        <v>4451.232</v>
      </c>
      <c r="N9" s="97">
        <f t="shared" si="0"/>
        <v>4451.232</v>
      </c>
      <c r="O9" s="97">
        <f t="shared" si="0"/>
        <v>4451.232</v>
      </c>
      <c r="P9" s="75">
        <f>SUM(D9:O9)</f>
        <v>173785.17208999995</v>
      </c>
      <c r="Q9" s="32"/>
      <c r="R9" s="41"/>
    </row>
    <row r="10" spans="1:18" s="15" customFormat="1" ht="27" customHeight="1" x14ac:dyDescent="0.25">
      <c r="A10" s="240"/>
      <c r="B10" s="271"/>
      <c r="C10" s="72" t="s">
        <v>21</v>
      </c>
      <c r="D10" s="49">
        <f t="shared" ref="D10:O10" si="1">D17+D22+D28+D39+D68+D116+D121+D162+D167</f>
        <v>0</v>
      </c>
      <c r="E10" s="81">
        <f t="shared" si="1"/>
        <v>0</v>
      </c>
      <c r="F10" s="49">
        <f t="shared" si="1"/>
        <v>0</v>
      </c>
      <c r="G10" s="81">
        <f t="shared" si="1"/>
        <v>0</v>
      </c>
      <c r="H10" s="49">
        <f t="shared" si="1"/>
        <v>0</v>
      </c>
      <c r="I10" s="126">
        <f t="shared" si="1"/>
        <v>0</v>
      </c>
      <c r="J10" s="168">
        <f t="shared" si="1"/>
        <v>0</v>
      </c>
      <c r="K10" s="127">
        <f t="shared" si="1"/>
        <v>0</v>
      </c>
      <c r="L10" s="127">
        <f t="shared" si="1"/>
        <v>0</v>
      </c>
      <c r="M10" s="127">
        <f t="shared" si="1"/>
        <v>0</v>
      </c>
      <c r="N10" s="127">
        <f t="shared" si="1"/>
        <v>0</v>
      </c>
      <c r="O10" s="127">
        <f t="shared" si="1"/>
        <v>0</v>
      </c>
      <c r="P10" s="75">
        <f t="shared" ref="P10:P40" si="2">SUM(D10:O10)</f>
        <v>0</v>
      </c>
      <c r="Q10" s="32"/>
      <c r="R10" s="41"/>
    </row>
    <row r="11" spans="1:18" s="16" customFormat="1" ht="18.75" customHeight="1" x14ac:dyDescent="0.25">
      <c r="A11" s="240"/>
      <c r="B11" s="271"/>
      <c r="C11" s="72" t="s">
        <v>22</v>
      </c>
      <c r="D11" s="49">
        <f t="shared" ref="D11:O11" si="3">D18+D23+D29+D40+D69+D117+D122+D163+D168</f>
        <v>0</v>
      </c>
      <c r="E11" s="81">
        <f t="shared" si="3"/>
        <v>10561.878000000001</v>
      </c>
      <c r="F11" s="49">
        <f t="shared" si="3"/>
        <v>10726.369999999999</v>
      </c>
      <c r="G11" s="81">
        <f t="shared" si="3"/>
        <v>19244.86</v>
      </c>
      <c r="H11" s="49">
        <f t="shared" si="3"/>
        <v>30606.399999999998</v>
      </c>
      <c r="I11" s="126">
        <f t="shared" si="3"/>
        <v>12007.8</v>
      </c>
      <c r="J11" s="168">
        <f t="shared" si="3"/>
        <v>13846.45</v>
      </c>
      <c r="K11" s="127">
        <f t="shared" si="3"/>
        <v>119.75</v>
      </c>
      <c r="L11" s="127">
        <f t="shared" si="3"/>
        <v>119.75</v>
      </c>
      <c r="M11" s="127">
        <f t="shared" si="3"/>
        <v>119.75</v>
      </c>
      <c r="N11" s="127">
        <f t="shared" si="3"/>
        <v>119.75</v>
      </c>
      <c r="O11" s="127">
        <f t="shared" si="3"/>
        <v>119.75</v>
      </c>
      <c r="P11" s="75">
        <f t="shared" si="2"/>
        <v>97592.508000000002</v>
      </c>
      <c r="Q11" s="42"/>
      <c r="R11" s="47"/>
    </row>
    <row r="12" spans="1:18" s="16" customFormat="1" ht="18.75" customHeight="1" x14ac:dyDescent="0.25">
      <c r="A12" s="240"/>
      <c r="B12" s="271"/>
      <c r="C12" s="208" t="s">
        <v>104</v>
      </c>
      <c r="D12" s="49">
        <v>0</v>
      </c>
      <c r="E12" s="81">
        <v>0</v>
      </c>
      <c r="F12" s="49">
        <v>0</v>
      </c>
      <c r="G12" s="81">
        <v>0</v>
      </c>
      <c r="H12" s="49">
        <v>0</v>
      </c>
      <c r="I12" s="126">
        <v>0</v>
      </c>
      <c r="J12" s="168">
        <f>J41+J70</f>
        <v>4950</v>
      </c>
      <c r="K12" s="209">
        <f t="shared" ref="K12:O12" si="4">K41+K70</f>
        <v>0</v>
      </c>
      <c r="L12" s="209">
        <f t="shared" si="4"/>
        <v>0</v>
      </c>
      <c r="M12" s="209">
        <f t="shared" si="4"/>
        <v>0</v>
      </c>
      <c r="N12" s="209">
        <f t="shared" si="4"/>
        <v>0</v>
      </c>
      <c r="O12" s="209">
        <f t="shared" si="4"/>
        <v>0</v>
      </c>
      <c r="P12" s="75">
        <f t="shared" si="2"/>
        <v>4950</v>
      </c>
      <c r="Q12" s="42"/>
      <c r="R12" s="47"/>
    </row>
    <row r="13" spans="1:18" s="18" customFormat="1" ht="18.75" customHeight="1" x14ac:dyDescent="0.25">
      <c r="A13" s="240"/>
      <c r="B13" s="271"/>
      <c r="C13" s="72" t="s">
        <v>23</v>
      </c>
      <c r="D13" s="49">
        <f t="shared" ref="D13:H13" si="5">D19+D30+D24+D42+D71+D118+D123+D164+D169</f>
        <v>5034.2040300000008</v>
      </c>
      <c r="E13" s="49">
        <f t="shared" si="5"/>
        <v>5054.8518799999993</v>
      </c>
      <c r="F13" s="49">
        <f t="shared" si="5"/>
        <v>5635.4948300000005</v>
      </c>
      <c r="G13" s="49">
        <f t="shared" si="5"/>
        <v>6259.7853200000009</v>
      </c>
      <c r="H13" s="49">
        <f t="shared" si="5"/>
        <v>7968.6964099999996</v>
      </c>
      <c r="I13" s="126">
        <f>I19+I30+I24+I35+I42+I71+I118+I123+I164+I169</f>
        <v>8800.23639</v>
      </c>
      <c r="J13" s="169">
        <f t="shared" ref="J13:O13" si="6">J19+J30+J24+J35+J42+J71+J118+J123+J164+J169</f>
        <v>4688.7097199999998</v>
      </c>
      <c r="K13" s="126">
        <f t="shared" si="6"/>
        <v>3867.0819999999999</v>
      </c>
      <c r="L13" s="126">
        <f t="shared" si="6"/>
        <v>4331.482</v>
      </c>
      <c r="M13" s="126">
        <f t="shared" si="6"/>
        <v>4331.482</v>
      </c>
      <c r="N13" s="126">
        <f t="shared" si="6"/>
        <v>4331.482</v>
      </c>
      <c r="O13" s="126">
        <f t="shared" si="6"/>
        <v>4331.482</v>
      </c>
      <c r="P13" s="75">
        <f t="shared" si="2"/>
        <v>64634.988580000019</v>
      </c>
      <c r="Q13" s="61"/>
      <c r="R13" s="53"/>
    </row>
    <row r="14" spans="1:18" s="13" customFormat="1" ht="33" customHeight="1" x14ac:dyDescent="0.25">
      <c r="A14" s="240"/>
      <c r="B14" s="271"/>
      <c r="C14" s="72" t="s">
        <v>24</v>
      </c>
      <c r="D14" s="78">
        <v>0</v>
      </c>
      <c r="E14" s="77">
        <v>0</v>
      </c>
      <c r="F14" s="78">
        <v>0</v>
      </c>
      <c r="G14" s="77">
        <v>0</v>
      </c>
      <c r="H14" s="78">
        <v>0</v>
      </c>
      <c r="I14" s="151">
        <v>0</v>
      </c>
      <c r="J14" s="170">
        <f>J124</f>
        <v>6607.67551</v>
      </c>
      <c r="K14" s="151">
        <f t="shared" ref="K14:O14" si="7">K124</f>
        <v>0</v>
      </c>
      <c r="L14" s="151">
        <f t="shared" si="7"/>
        <v>0</v>
      </c>
      <c r="M14" s="151">
        <f t="shared" si="7"/>
        <v>0</v>
      </c>
      <c r="N14" s="151">
        <f t="shared" si="7"/>
        <v>0</v>
      </c>
      <c r="O14" s="151">
        <f t="shared" si="7"/>
        <v>0</v>
      </c>
      <c r="P14" s="75">
        <f t="shared" si="2"/>
        <v>6607.67551</v>
      </c>
      <c r="Q14" s="43"/>
    </row>
    <row r="15" spans="1:18" s="18" customFormat="1" ht="36" customHeight="1" x14ac:dyDescent="0.25">
      <c r="A15" s="79" t="s">
        <v>25</v>
      </c>
      <c r="B15" s="249" t="s">
        <v>4</v>
      </c>
      <c r="C15" s="249"/>
      <c r="D15" s="78">
        <f>D16+D21</f>
        <v>110</v>
      </c>
      <c r="E15" s="77">
        <f t="shared" ref="E15:I15" si="8">E16+E21</f>
        <v>10</v>
      </c>
      <c r="F15" s="78">
        <f t="shared" si="8"/>
        <v>150</v>
      </c>
      <c r="G15" s="80">
        <f t="shared" si="8"/>
        <v>60</v>
      </c>
      <c r="H15" s="78">
        <f t="shared" si="8"/>
        <v>80.28</v>
      </c>
      <c r="I15" s="151">
        <f t="shared" si="8"/>
        <v>127.69999999999999</v>
      </c>
      <c r="J15" s="170">
        <f>J16+J21</f>
        <v>185.96</v>
      </c>
      <c r="K15" s="129">
        <f>K16+K21</f>
        <v>185.96</v>
      </c>
      <c r="L15" s="129">
        <f t="shared" ref="L15:O15" si="9">L16+L21</f>
        <v>185.96</v>
      </c>
      <c r="M15" s="129">
        <f t="shared" si="9"/>
        <v>185.96</v>
      </c>
      <c r="N15" s="129">
        <f t="shared" si="9"/>
        <v>185.96</v>
      </c>
      <c r="O15" s="129">
        <f t="shared" si="9"/>
        <v>185.96</v>
      </c>
      <c r="P15" s="75">
        <f t="shared" si="2"/>
        <v>1653.7400000000002</v>
      </c>
      <c r="Q15" s="17"/>
    </row>
    <row r="16" spans="1:18" s="18" customFormat="1" ht="15.75" x14ac:dyDescent="0.25">
      <c r="A16" s="240">
        <v>1</v>
      </c>
      <c r="B16" s="249" t="s">
        <v>26</v>
      </c>
      <c r="C16" s="25" t="s">
        <v>17</v>
      </c>
      <c r="D16" s="55">
        <f>D17+D18+D19+D20</f>
        <v>110</v>
      </c>
      <c r="E16" s="50">
        <f t="shared" ref="E16:H16" si="10">E17+E18+E19+E20</f>
        <v>10</v>
      </c>
      <c r="F16" s="55">
        <f t="shared" si="10"/>
        <v>150</v>
      </c>
      <c r="G16" s="65">
        <f t="shared" si="10"/>
        <v>60</v>
      </c>
      <c r="H16" s="55">
        <f t="shared" si="10"/>
        <v>19.48</v>
      </c>
      <c r="I16" s="94">
        <f t="shared" ref="I16:J16" si="11">I17+I18+I19+I20</f>
        <v>24</v>
      </c>
      <c r="J16" s="171">
        <f t="shared" si="11"/>
        <v>42</v>
      </c>
      <c r="K16" s="130">
        <f t="shared" ref="K16:O16" si="12">K17+K18+K19+K20</f>
        <v>42</v>
      </c>
      <c r="L16" s="130">
        <f t="shared" si="12"/>
        <v>42</v>
      </c>
      <c r="M16" s="130">
        <f t="shared" si="12"/>
        <v>42</v>
      </c>
      <c r="N16" s="130">
        <f t="shared" si="12"/>
        <v>42</v>
      </c>
      <c r="O16" s="130">
        <f t="shared" si="12"/>
        <v>42</v>
      </c>
      <c r="P16" s="75">
        <f t="shared" si="2"/>
        <v>625.48</v>
      </c>
      <c r="Q16" s="17"/>
    </row>
    <row r="17" spans="1:17" s="18" customFormat="1" ht="31.5" x14ac:dyDescent="0.25">
      <c r="A17" s="240"/>
      <c r="B17" s="249"/>
      <c r="C17" s="72" t="s">
        <v>21</v>
      </c>
      <c r="D17" s="55">
        <v>0</v>
      </c>
      <c r="E17" s="50">
        <v>0</v>
      </c>
      <c r="F17" s="55">
        <v>0</v>
      </c>
      <c r="G17" s="65">
        <v>0</v>
      </c>
      <c r="H17" s="55">
        <v>0</v>
      </c>
      <c r="I17" s="94">
        <v>0</v>
      </c>
      <c r="J17" s="172">
        <v>0</v>
      </c>
      <c r="K17" s="131">
        <v>0</v>
      </c>
      <c r="L17" s="131">
        <v>0</v>
      </c>
      <c r="M17" s="131">
        <v>0</v>
      </c>
      <c r="N17" s="131">
        <v>0</v>
      </c>
      <c r="O17" s="131">
        <v>0</v>
      </c>
      <c r="P17" s="75">
        <f t="shared" si="2"/>
        <v>0</v>
      </c>
      <c r="Q17" s="17"/>
    </row>
    <row r="18" spans="1:17" s="18" customFormat="1" ht="15.75" x14ac:dyDescent="0.25">
      <c r="A18" s="240"/>
      <c r="B18" s="249"/>
      <c r="C18" s="72" t="s">
        <v>22</v>
      </c>
      <c r="D18" s="55">
        <v>0</v>
      </c>
      <c r="E18" s="50">
        <v>0</v>
      </c>
      <c r="F18" s="55">
        <v>0</v>
      </c>
      <c r="G18" s="65">
        <v>0</v>
      </c>
      <c r="H18" s="55">
        <v>0</v>
      </c>
      <c r="I18" s="94">
        <v>0</v>
      </c>
      <c r="J18" s="172">
        <v>0</v>
      </c>
      <c r="K18" s="131">
        <v>0</v>
      </c>
      <c r="L18" s="131">
        <v>0</v>
      </c>
      <c r="M18" s="131">
        <v>0</v>
      </c>
      <c r="N18" s="131">
        <v>0</v>
      </c>
      <c r="O18" s="131">
        <v>0</v>
      </c>
      <c r="P18" s="75">
        <f t="shared" si="2"/>
        <v>0</v>
      </c>
      <c r="Q18" s="17"/>
    </row>
    <row r="19" spans="1:17" s="18" customFormat="1" ht="15.75" x14ac:dyDescent="0.25">
      <c r="A19" s="240"/>
      <c r="B19" s="249"/>
      <c r="C19" s="72" t="s">
        <v>23</v>
      </c>
      <c r="D19" s="55">
        <v>110</v>
      </c>
      <c r="E19" s="50">
        <v>10</v>
      </c>
      <c r="F19" s="55">
        <v>150</v>
      </c>
      <c r="G19" s="65">
        <v>60</v>
      </c>
      <c r="H19" s="55">
        <v>19.48</v>
      </c>
      <c r="I19" s="94">
        <v>24</v>
      </c>
      <c r="J19" s="172">
        <v>42</v>
      </c>
      <c r="K19" s="131">
        <v>42</v>
      </c>
      <c r="L19" s="131">
        <v>42</v>
      </c>
      <c r="M19" s="131">
        <v>42</v>
      </c>
      <c r="N19" s="131">
        <v>42</v>
      </c>
      <c r="O19" s="131">
        <v>42</v>
      </c>
      <c r="P19" s="75">
        <f t="shared" si="2"/>
        <v>625.48</v>
      </c>
      <c r="Q19" s="17"/>
    </row>
    <row r="20" spans="1:17" s="18" customFormat="1" ht="31.5" x14ac:dyDescent="0.25">
      <c r="A20" s="240"/>
      <c r="B20" s="249"/>
      <c r="C20" s="72" t="s">
        <v>24</v>
      </c>
      <c r="D20" s="55">
        <v>0</v>
      </c>
      <c r="E20" s="50">
        <v>0</v>
      </c>
      <c r="F20" s="55">
        <v>0</v>
      </c>
      <c r="G20" s="65">
        <v>0</v>
      </c>
      <c r="H20" s="55">
        <v>0</v>
      </c>
      <c r="I20" s="94">
        <v>0</v>
      </c>
      <c r="J20" s="172">
        <v>0</v>
      </c>
      <c r="K20" s="131">
        <v>0</v>
      </c>
      <c r="L20" s="131">
        <v>0</v>
      </c>
      <c r="M20" s="131">
        <v>0</v>
      </c>
      <c r="N20" s="131">
        <v>0</v>
      </c>
      <c r="O20" s="131">
        <v>0</v>
      </c>
      <c r="P20" s="75">
        <f t="shared" si="2"/>
        <v>0</v>
      </c>
      <c r="Q20" s="17"/>
    </row>
    <row r="21" spans="1:17" s="15" customFormat="1" ht="15.75" x14ac:dyDescent="0.25">
      <c r="A21" s="240">
        <v>2</v>
      </c>
      <c r="B21" s="249" t="s">
        <v>27</v>
      </c>
      <c r="C21" s="25" t="s">
        <v>17</v>
      </c>
      <c r="D21" s="55">
        <f>D22+D23+D24+D25</f>
        <v>0</v>
      </c>
      <c r="E21" s="50">
        <f t="shared" ref="E21:H21" si="13">E22+E23+E24+E25</f>
        <v>0</v>
      </c>
      <c r="F21" s="55">
        <f t="shared" si="13"/>
        <v>0</v>
      </c>
      <c r="G21" s="65">
        <f t="shared" si="13"/>
        <v>0</v>
      </c>
      <c r="H21" s="55">
        <f t="shared" si="13"/>
        <v>60.800000000000004</v>
      </c>
      <c r="I21" s="94">
        <f t="shared" ref="I21:J21" si="14">I22+I23+I24+I25</f>
        <v>103.69999999999999</v>
      </c>
      <c r="J21" s="171">
        <f t="shared" si="14"/>
        <v>143.96</v>
      </c>
      <c r="K21" s="130">
        <f t="shared" ref="K21:O21" si="15">K22+K23+K24+K25</f>
        <v>143.96</v>
      </c>
      <c r="L21" s="130">
        <f t="shared" si="15"/>
        <v>143.96</v>
      </c>
      <c r="M21" s="130">
        <f t="shared" si="15"/>
        <v>143.96</v>
      </c>
      <c r="N21" s="130">
        <f t="shared" si="15"/>
        <v>143.96</v>
      </c>
      <c r="O21" s="130">
        <f t="shared" si="15"/>
        <v>143.96</v>
      </c>
      <c r="P21" s="75">
        <f t="shared" si="2"/>
        <v>1028.2600000000002</v>
      </c>
      <c r="Q21" s="14"/>
    </row>
    <row r="22" spans="1:17" s="18" customFormat="1" ht="31.5" x14ac:dyDescent="0.25">
      <c r="A22" s="240"/>
      <c r="B22" s="249"/>
      <c r="C22" s="72" t="s">
        <v>21</v>
      </c>
      <c r="D22" s="55">
        <v>0</v>
      </c>
      <c r="E22" s="50">
        <v>0</v>
      </c>
      <c r="F22" s="55">
        <v>0</v>
      </c>
      <c r="G22" s="65">
        <v>0</v>
      </c>
      <c r="H22" s="55">
        <v>0</v>
      </c>
      <c r="I22" s="94">
        <v>0</v>
      </c>
      <c r="J22" s="172">
        <v>0</v>
      </c>
      <c r="K22" s="131">
        <v>0</v>
      </c>
      <c r="L22" s="131">
        <v>0</v>
      </c>
      <c r="M22" s="131">
        <v>0</v>
      </c>
      <c r="N22" s="131">
        <v>0</v>
      </c>
      <c r="O22" s="131">
        <v>0</v>
      </c>
      <c r="P22" s="75">
        <f t="shared" si="2"/>
        <v>0</v>
      </c>
      <c r="Q22" s="17"/>
    </row>
    <row r="23" spans="1:17" s="18" customFormat="1" ht="15.75" x14ac:dyDescent="0.25">
      <c r="A23" s="240"/>
      <c r="B23" s="249"/>
      <c r="C23" s="72" t="s">
        <v>22</v>
      </c>
      <c r="D23" s="55">
        <v>0</v>
      </c>
      <c r="E23" s="50">
        <v>0</v>
      </c>
      <c r="F23" s="55">
        <v>0</v>
      </c>
      <c r="G23" s="65">
        <v>0</v>
      </c>
      <c r="H23" s="55">
        <v>60.1</v>
      </c>
      <c r="I23" s="94">
        <v>84.8</v>
      </c>
      <c r="J23" s="172">
        <v>119.75</v>
      </c>
      <c r="K23" s="131">
        <v>119.75</v>
      </c>
      <c r="L23" s="131">
        <v>119.75</v>
      </c>
      <c r="M23" s="131">
        <v>119.75</v>
      </c>
      <c r="N23" s="131">
        <v>119.75</v>
      </c>
      <c r="O23" s="131">
        <v>119.75</v>
      </c>
      <c r="P23" s="75">
        <f t="shared" si="2"/>
        <v>863.4</v>
      </c>
      <c r="Q23" s="17"/>
    </row>
    <row r="24" spans="1:17" s="18" customFormat="1" ht="15.75" x14ac:dyDescent="0.25">
      <c r="A24" s="240"/>
      <c r="B24" s="249"/>
      <c r="C24" s="72" t="s">
        <v>23</v>
      </c>
      <c r="D24" s="55">
        <v>0</v>
      </c>
      <c r="E24" s="50">
        <v>0</v>
      </c>
      <c r="F24" s="55">
        <v>0</v>
      </c>
      <c r="G24" s="65">
        <v>0</v>
      </c>
      <c r="H24" s="55">
        <v>0.7</v>
      </c>
      <c r="I24" s="94">
        <v>18.899999999999999</v>
      </c>
      <c r="J24" s="172">
        <v>24.21</v>
      </c>
      <c r="K24" s="131">
        <v>24.21</v>
      </c>
      <c r="L24" s="131">
        <v>24.21</v>
      </c>
      <c r="M24" s="131">
        <v>24.21</v>
      </c>
      <c r="N24" s="131">
        <v>24.21</v>
      </c>
      <c r="O24" s="131">
        <v>24.21</v>
      </c>
      <c r="P24" s="75">
        <f t="shared" si="2"/>
        <v>164.86000000000004</v>
      </c>
      <c r="Q24" s="17"/>
    </row>
    <row r="25" spans="1:17" s="18" customFormat="1" ht="31.5" x14ac:dyDescent="0.25">
      <c r="A25" s="240"/>
      <c r="B25" s="249"/>
      <c r="C25" s="72" t="s">
        <v>24</v>
      </c>
      <c r="D25" s="55">
        <v>0</v>
      </c>
      <c r="E25" s="50">
        <v>0</v>
      </c>
      <c r="F25" s="55">
        <v>0</v>
      </c>
      <c r="G25" s="65">
        <v>0</v>
      </c>
      <c r="H25" s="55">
        <v>0</v>
      </c>
      <c r="I25" s="94">
        <v>0</v>
      </c>
      <c r="J25" s="172">
        <v>0</v>
      </c>
      <c r="K25" s="131">
        <v>0</v>
      </c>
      <c r="L25" s="131">
        <v>0</v>
      </c>
      <c r="M25" s="131">
        <v>0</v>
      </c>
      <c r="N25" s="131">
        <v>0</v>
      </c>
      <c r="O25" s="131">
        <v>0</v>
      </c>
      <c r="P25" s="75">
        <f t="shared" si="2"/>
        <v>0</v>
      </c>
      <c r="Q25" s="17"/>
    </row>
    <row r="26" spans="1:17" s="15" customFormat="1" ht="40.5" customHeight="1" x14ac:dyDescent="0.25">
      <c r="A26" s="79" t="s">
        <v>25</v>
      </c>
      <c r="B26" s="249" t="s">
        <v>3</v>
      </c>
      <c r="C26" s="249"/>
      <c r="D26" s="49">
        <f>D27</f>
        <v>0</v>
      </c>
      <c r="E26" s="81">
        <f t="shared" ref="E26:H26" si="16">E27</f>
        <v>162.73000000000002</v>
      </c>
      <c r="F26" s="49">
        <f t="shared" si="16"/>
        <v>100</v>
      </c>
      <c r="G26" s="82">
        <f t="shared" si="16"/>
        <v>480</v>
      </c>
      <c r="H26" s="49">
        <f t="shared" si="16"/>
        <v>600</v>
      </c>
      <c r="I26" s="126">
        <f>I27+I32</f>
        <v>660.99900000000002</v>
      </c>
      <c r="J26" s="169">
        <f t="shared" ref="J26:O26" si="17">J27+J32</f>
        <v>870.73355000000004</v>
      </c>
      <c r="K26" s="126">
        <f t="shared" si="17"/>
        <v>780</v>
      </c>
      <c r="L26" s="126">
        <f t="shared" si="17"/>
        <v>780</v>
      </c>
      <c r="M26" s="126">
        <f t="shared" si="17"/>
        <v>780</v>
      </c>
      <c r="N26" s="126">
        <f t="shared" si="17"/>
        <v>780</v>
      </c>
      <c r="O26" s="126">
        <f t="shared" si="17"/>
        <v>780</v>
      </c>
      <c r="P26" s="75">
        <f t="shared" si="2"/>
        <v>6774.4625500000002</v>
      </c>
      <c r="Q26" s="14"/>
    </row>
    <row r="27" spans="1:17" s="18" customFormat="1" ht="24.75" customHeight="1" x14ac:dyDescent="0.25">
      <c r="A27" s="240" t="s">
        <v>44</v>
      </c>
      <c r="B27" s="248" t="s">
        <v>45</v>
      </c>
      <c r="C27" s="25" t="s">
        <v>17</v>
      </c>
      <c r="D27" s="55">
        <f>D28+D29+D30+D31</f>
        <v>0</v>
      </c>
      <c r="E27" s="50">
        <f t="shared" ref="E27:H27" si="18">E28+E29+E30+E31</f>
        <v>162.73000000000002</v>
      </c>
      <c r="F27" s="55">
        <f t="shared" si="18"/>
        <v>100</v>
      </c>
      <c r="G27" s="65">
        <f t="shared" si="18"/>
        <v>480</v>
      </c>
      <c r="H27" s="55">
        <f t="shared" si="18"/>
        <v>600</v>
      </c>
      <c r="I27" s="94">
        <f t="shared" ref="I27:J27" si="19">I28+I29+I30+I31</f>
        <v>600.99900000000002</v>
      </c>
      <c r="J27" s="171">
        <f t="shared" si="19"/>
        <v>720</v>
      </c>
      <c r="K27" s="130">
        <f t="shared" ref="K27:O27" si="20">K28+K29+K30+K31</f>
        <v>720</v>
      </c>
      <c r="L27" s="130">
        <f t="shared" si="20"/>
        <v>720</v>
      </c>
      <c r="M27" s="130">
        <f t="shared" si="20"/>
        <v>720</v>
      </c>
      <c r="N27" s="130">
        <f t="shared" si="20"/>
        <v>720</v>
      </c>
      <c r="O27" s="130">
        <f t="shared" si="20"/>
        <v>720</v>
      </c>
      <c r="P27" s="75">
        <f t="shared" si="2"/>
        <v>6263.7290000000003</v>
      </c>
      <c r="Q27" s="17"/>
    </row>
    <row r="28" spans="1:17" s="20" customFormat="1" ht="29.25" customHeight="1" x14ac:dyDescent="0.25">
      <c r="A28" s="240"/>
      <c r="B28" s="248"/>
      <c r="C28" s="73" t="s">
        <v>21</v>
      </c>
      <c r="D28" s="55">
        <v>0</v>
      </c>
      <c r="E28" s="50">
        <v>0</v>
      </c>
      <c r="F28" s="55">
        <v>0</v>
      </c>
      <c r="G28" s="65">
        <v>0</v>
      </c>
      <c r="H28" s="55">
        <v>0</v>
      </c>
      <c r="I28" s="94">
        <v>0</v>
      </c>
      <c r="J28" s="172">
        <v>0</v>
      </c>
      <c r="K28" s="131">
        <v>0</v>
      </c>
      <c r="L28" s="131">
        <v>0</v>
      </c>
      <c r="M28" s="131">
        <v>0</v>
      </c>
      <c r="N28" s="131">
        <v>0</v>
      </c>
      <c r="O28" s="131">
        <v>0</v>
      </c>
      <c r="P28" s="75">
        <f t="shared" si="2"/>
        <v>0</v>
      </c>
      <c r="Q28" s="19"/>
    </row>
    <row r="29" spans="1:17" s="20" customFormat="1" ht="15.75" x14ac:dyDescent="0.25">
      <c r="A29" s="240"/>
      <c r="B29" s="248"/>
      <c r="C29" s="73" t="s">
        <v>22</v>
      </c>
      <c r="D29" s="55">
        <v>0</v>
      </c>
      <c r="E29" s="50">
        <v>59.53</v>
      </c>
      <c r="F29" s="55">
        <v>0</v>
      </c>
      <c r="G29" s="65">
        <v>0</v>
      </c>
      <c r="H29" s="55">
        <v>0</v>
      </c>
      <c r="I29" s="94">
        <v>0</v>
      </c>
      <c r="J29" s="172">
        <v>0</v>
      </c>
      <c r="K29" s="131">
        <v>0</v>
      </c>
      <c r="L29" s="131">
        <v>0</v>
      </c>
      <c r="M29" s="131">
        <v>0</v>
      </c>
      <c r="N29" s="131">
        <v>0</v>
      </c>
      <c r="O29" s="131">
        <v>0</v>
      </c>
      <c r="P29" s="75">
        <f t="shared" si="2"/>
        <v>59.53</v>
      </c>
      <c r="Q29" s="19"/>
    </row>
    <row r="30" spans="1:17" s="20" customFormat="1" ht="15.75" x14ac:dyDescent="0.25">
      <c r="A30" s="240"/>
      <c r="B30" s="248"/>
      <c r="C30" s="73" t="s">
        <v>23</v>
      </c>
      <c r="D30" s="55">
        <v>0</v>
      </c>
      <c r="E30" s="50">
        <v>103.2</v>
      </c>
      <c r="F30" s="55">
        <v>100</v>
      </c>
      <c r="G30" s="65">
        <v>480</v>
      </c>
      <c r="H30" s="55">
        <v>600</v>
      </c>
      <c r="I30" s="94">
        <v>600.99900000000002</v>
      </c>
      <c r="J30" s="172">
        <v>720</v>
      </c>
      <c r="K30" s="131">
        <v>720</v>
      </c>
      <c r="L30" s="131">
        <v>720</v>
      </c>
      <c r="M30" s="131">
        <v>720</v>
      </c>
      <c r="N30" s="131">
        <v>720</v>
      </c>
      <c r="O30" s="131">
        <v>720</v>
      </c>
      <c r="P30" s="75">
        <f t="shared" si="2"/>
        <v>6204.1990000000005</v>
      </c>
      <c r="Q30" s="19"/>
    </row>
    <row r="31" spans="1:17" s="20" customFormat="1" ht="31.5" x14ac:dyDescent="0.25">
      <c r="A31" s="240"/>
      <c r="B31" s="248"/>
      <c r="C31" s="73" t="s">
        <v>24</v>
      </c>
      <c r="D31" s="55">
        <v>0</v>
      </c>
      <c r="E31" s="50">
        <v>0</v>
      </c>
      <c r="F31" s="55">
        <v>0</v>
      </c>
      <c r="G31" s="65">
        <v>0</v>
      </c>
      <c r="H31" s="55">
        <v>0</v>
      </c>
      <c r="I31" s="94">
        <v>0</v>
      </c>
      <c r="J31" s="172">
        <v>0</v>
      </c>
      <c r="K31" s="131">
        <v>0</v>
      </c>
      <c r="L31" s="131">
        <v>0</v>
      </c>
      <c r="M31" s="131">
        <v>0</v>
      </c>
      <c r="N31" s="131">
        <v>0</v>
      </c>
      <c r="O31" s="131">
        <v>0</v>
      </c>
      <c r="P31" s="75">
        <f t="shared" si="2"/>
        <v>0</v>
      </c>
      <c r="Q31" s="19"/>
    </row>
    <row r="32" spans="1:17" s="20" customFormat="1" ht="15.75" x14ac:dyDescent="0.25">
      <c r="A32" s="257"/>
      <c r="B32" s="260" t="s">
        <v>83</v>
      </c>
      <c r="C32" s="25" t="s">
        <v>17</v>
      </c>
      <c r="D32" s="55">
        <f>D33+D34+D35+D36</f>
        <v>0</v>
      </c>
      <c r="E32" s="50">
        <f t="shared" ref="E32:O32" si="21">E33+E34+E35+E36</f>
        <v>0</v>
      </c>
      <c r="F32" s="55">
        <f t="shared" si="21"/>
        <v>0</v>
      </c>
      <c r="G32" s="65">
        <f t="shared" si="21"/>
        <v>0</v>
      </c>
      <c r="H32" s="55">
        <f t="shared" si="21"/>
        <v>0</v>
      </c>
      <c r="I32" s="94">
        <f t="shared" si="21"/>
        <v>60</v>
      </c>
      <c r="J32" s="171">
        <f t="shared" si="21"/>
        <v>150.73355000000001</v>
      </c>
      <c r="K32" s="130">
        <f t="shared" si="21"/>
        <v>60</v>
      </c>
      <c r="L32" s="130">
        <f t="shared" si="21"/>
        <v>60</v>
      </c>
      <c r="M32" s="130">
        <f t="shared" si="21"/>
        <v>60</v>
      </c>
      <c r="N32" s="130">
        <f t="shared" si="21"/>
        <v>60</v>
      </c>
      <c r="O32" s="130">
        <f t="shared" si="21"/>
        <v>60</v>
      </c>
      <c r="P32" s="75">
        <f t="shared" ref="P32:P36" si="22">SUM(D32:O32)</f>
        <v>510.73355000000004</v>
      </c>
      <c r="Q32" s="19"/>
    </row>
    <row r="33" spans="1:17" s="20" customFormat="1" ht="31.5" x14ac:dyDescent="0.25">
      <c r="A33" s="258"/>
      <c r="B33" s="261"/>
      <c r="C33" s="123" t="s">
        <v>21</v>
      </c>
      <c r="D33" s="55">
        <v>0</v>
      </c>
      <c r="E33" s="50">
        <v>0</v>
      </c>
      <c r="F33" s="55">
        <v>0</v>
      </c>
      <c r="G33" s="65">
        <v>0</v>
      </c>
      <c r="H33" s="55">
        <v>0</v>
      </c>
      <c r="I33" s="94">
        <v>0</v>
      </c>
      <c r="J33" s="172">
        <v>0</v>
      </c>
      <c r="K33" s="131">
        <v>0</v>
      </c>
      <c r="L33" s="131">
        <v>0</v>
      </c>
      <c r="M33" s="131">
        <v>0</v>
      </c>
      <c r="N33" s="131">
        <v>0</v>
      </c>
      <c r="O33" s="131">
        <v>0</v>
      </c>
      <c r="P33" s="75">
        <f t="shared" si="22"/>
        <v>0</v>
      </c>
      <c r="Q33" s="19"/>
    </row>
    <row r="34" spans="1:17" s="20" customFormat="1" ht="15.75" x14ac:dyDescent="0.25">
      <c r="A34" s="258"/>
      <c r="B34" s="261"/>
      <c r="C34" s="123" t="s">
        <v>22</v>
      </c>
      <c r="D34" s="55">
        <v>0</v>
      </c>
      <c r="E34" s="50">
        <v>0</v>
      </c>
      <c r="F34" s="55">
        <v>0</v>
      </c>
      <c r="G34" s="65">
        <v>0</v>
      </c>
      <c r="H34" s="55">
        <v>0</v>
      </c>
      <c r="I34" s="94">
        <v>0</v>
      </c>
      <c r="J34" s="172">
        <v>0</v>
      </c>
      <c r="K34" s="131">
        <v>0</v>
      </c>
      <c r="L34" s="131">
        <v>0</v>
      </c>
      <c r="M34" s="131">
        <v>0</v>
      </c>
      <c r="N34" s="131">
        <v>0</v>
      </c>
      <c r="O34" s="131">
        <v>0</v>
      </c>
      <c r="P34" s="75">
        <f t="shared" si="22"/>
        <v>0</v>
      </c>
      <c r="Q34" s="19"/>
    </row>
    <row r="35" spans="1:17" s="20" customFormat="1" ht="15.75" x14ac:dyDescent="0.25">
      <c r="A35" s="258"/>
      <c r="B35" s="261"/>
      <c r="C35" s="123" t="s">
        <v>23</v>
      </c>
      <c r="D35" s="55">
        <v>0</v>
      </c>
      <c r="E35" s="50">
        <v>0</v>
      </c>
      <c r="F35" s="55">
        <v>0</v>
      </c>
      <c r="G35" s="65">
        <v>0</v>
      </c>
      <c r="H35" s="55">
        <v>0</v>
      </c>
      <c r="I35" s="94">
        <v>60</v>
      </c>
      <c r="J35" s="172">
        <v>150.73355000000001</v>
      </c>
      <c r="K35" s="131">
        <v>60</v>
      </c>
      <c r="L35" s="131">
        <v>60</v>
      </c>
      <c r="M35" s="131">
        <v>60</v>
      </c>
      <c r="N35" s="131">
        <v>60</v>
      </c>
      <c r="O35" s="131">
        <v>60</v>
      </c>
      <c r="P35" s="75">
        <f t="shared" si="22"/>
        <v>510.73355000000004</v>
      </c>
      <c r="Q35" s="19"/>
    </row>
    <row r="36" spans="1:17" s="20" customFormat="1" ht="163.5" customHeight="1" x14ac:dyDescent="0.25">
      <c r="A36" s="259"/>
      <c r="B36" s="262"/>
      <c r="C36" s="123" t="s">
        <v>24</v>
      </c>
      <c r="D36" s="55">
        <v>0</v>
      </c>
      <c r="E36" s="50">
        <v>0</v>
      </c>
      <c r="F36" s="55">
        <v>0</v>
      </c>
      <c r="G36" s="65">
        <v>0</v>
      </c>
      <c r="H36" s="55">
        <v>0</v>
      </c>
      <c r="I36" s="94">
        <v>0</v>
      </c>
      <c r="J36" s="172">
        <v>0</v>
      </c>
      <c r="K36" s="131">
        <v>0</v>
      </c>
      <c r="L36" s="131">
        <v>0</v>
      </c>
      <c r="M36" s="131">
        <v>0</v>
      </c>
      <c r="N36" s="131">
        <v>0</v>
      </c>
      <c r="O36" s="131">
        <v>0</v>
      </c>
      <c r="P36" s="75">
        <f t="shared" si="22"/>
        <v>0</v>
      </c>
      <c r="Q36" s="19"/>
    </row>
    <row r="37" spans="1:17" s="18" customFormat="1" ht="31.5" customHeight="1" x14ac:dyDescent="0.25">
      <c r="A37" s="79" t="s">
        <v>25</v>
      </c>
      <c r="B37" s="249" t="s">
        <v>5</v>
      </c>
      <c r="C37" s="249"/>
      <c r="D37" s="49">
        <f t="shared" ref="D37:H37" si="23">D38+D67</f>
        <v>2984.7390300000002</v>
      </c>
      <c r="E37" s="49">
        <f t="shared" si="23"/>
        <v>13076.004939999999</v>
      </c>
      <c r="F37" s="49">
        <f t="shared" si="23"/>
        <v>11878.527</v>
      </c>
      <c r="G37" s="49">
        <f t="shared" si="23"/>
        <v>20410.036390000001</v>
      </c>
      <c r="H37" s="49">
        <f t="shared" si="23"/>
        <v>32201.555249999998</v>
      </c>
      <c r="I37" s="126">
        <f>I38+I67</f>
        <v>18583.595679999999</v>
      </c>
      <c r="J37" s="169">
        <f>J38+J67</f>
        <v>14194.06617</v>
      </c>
      <c r="K37" s="126">
        <f t="shared" ref="K37:O37" si="24">K38+K67</f>
        <v>1335</v>
      </c>
      <c r="L37" s="126">
        <f t="shared" si="24"/>
        <v>1403.3</v>
      </c>
      <c r="M37" s="126">
        <f t="shared" si="24"/>
        <v>1403.3</v>
      </c>
      <c r="N37" s="126">
        <f t="shared" si="24"/>
        <v>1403.3</v>
      </c>
      <c r="O37" s="126">
        <f t="shared" si="24"/>
        <v>1403.3</v>
      </c>
      <c r="P37" s="75">
        <f t="shared" si="2"/>
        <v>120276.72446000001</v>
      </c>
      <c r="Q37" s="17"/>
    </row>
    <row r="38" spans="1:17" s="18" customFormat="1" ht="18.75" customHeight="1" x14ac:dyDescent="0.25">
      <c r="A38" s="240">
        <v>1</v>
      </c>
      <c r="B38" s="248" t="s">
        <v>72</v>
      </c>
      <c r="C38" s="25" t="s">
        <v>17</v>
      </c>
      <c r="D38" s="55">
        <f>D42</f>
        <v>2984.7390300000002</v>
      </c>
      <c r="E38" s="55">
        <f>E42+E40</f>
        <v>2515.0049399999998</v>
      </c>
      <c r="F38" s="55">
        <f t="shared" ref="F38:H38" si="25">F42</f>
        <v>3917.527</v>
      </c>
      <c r="G38" s="55">
        <f t="shared" si="25"/>
        <v>3691.8363899999999</v>
      </c>
      <c r="H38" s="55">
        <f t="shared" si="25"/>
        <v>5130.8711999999996</v>
      </c>
      <c r="I38" s="94">
        <f>SUM(I39:I45)</f>
        <v>18583.595679999999</v>
      </c>
      <c r="J38" s="171">
        <f>SUM(J39:J45)</f>
        <v>13797.384620000001</v>
      </c>
      <c r="K38" s="94">
        <f t="shared" ref="K38:O38" si="26">SUM(K39:K45)</f>
        <v>1335</v>
      </c>
      <c r="L38" s="94">
        <f t="shared" si="26"/>
        <v>1403.3</v>
      </c>
      <c r="M38" s="94">
        <f t="shared" si="26"/>
        <v>1403.3</v>
      </c>
      <c r="N38" s="94">
        <f t="shared" si="26"/>
        <v>1403.3</v>
      </c>
      <c r="O38" s="94">
        <f t="shared" si="26"/>
        <v>1403.3</v>
      </c>
      <c r="P38" s="75">
        <f t="shared" si="2"/>
        <v>57569.15886000001</v>
      </c>
      <c r="Q38" s="17"/>
    </row>
    <row r="39" spans="1:17" s="18" customFormat="1" ht="31.5" x14ac:dyDescent="0.25">
      <c r="A39" s="240"/>
      <c r="B39" s="279"/>
      <c r="C39" s="72" t="s">
        <v>21</v>
      </c>
      <c r="D39" s="55">
        <v>0</v>
      </c>
      <c r="E39" s="50">
        <v>0</v>
      </c>
      <c r="F39" s="55">
        <v>0</v>
      </c>
      <c r="G39" s="50">
        <v>0</v>
      </c>
      <c r="H39" s="55">
        <v>0</v>
      </c>
      <c r="I39" s="94">
        <v>0</v>
      </c>
      <c r="J39" s="171">
        <f>J47+J52+J57+J63</f>
        <v>0</v>
      </c>
      <c r="K39" s="94">
        <f t="shared" ref="K39:O39" si="27">K47+K52+K57+K63</f>
        <v>0</v>
      </c>
      <c r="L39" s="94">
        <f t="shared" si="27"/>
        <v>0</v>
      </c>
      <c r="M39" s="94">
        <f t="shared" si="27"/>
        <v>0</v>
      </c>
      <c r="N39" s="94">
        <f t="shared" si="27"/>
        <v>0</v>
      </c>
      <c r="O39" s="94">
        <f t="shared" si="27"/>
        <v>0</v>
      </c>
      <c r="P39" s="75">
        <f t="shared" si="2"/>
        <v>0</v>
      </c>
      <c r="Q39" s="17"/>
    </row>
    <row r="40" spans="1:17" s="18" customFormat="1" ht="15.75" x14ac:dyDescent="0.25">
      <c r="A40" s="240"/>
      <c r="B40" s="279"/>
      <c r="C40" s="72" t="s">
        <v>22</v>
      </c>
      <c r="D40" s="55">
        <v>0</v>
      </c>
      <c r="E40" s="50">
        <v>0</v>
      </c>
      <c r="F40" s="55">
        <v>0</v>
      </c>
      <c r="G40" s="50">
        <v>0</v>
      </c>
      <c r="H40" s="55">
        <v>0</v>
      </c>
      <c r="I40" s="94">
        <v>11923</v>
      </c>
      <c r="J40" s="171">
        <f>J48+J53+J58+J64</f>
        <v>7840</v>
      </c>
      <c r="K40" s="94">
        <f t="shared" ref="K40:O40" si="28">K48+K53+K58+K64</f>
        <v>0</v>
      </c>
      <c r="L40" s="94">
        <f t="shared" si="28"/>
        <v>0</v>
      </c>
      <c r="M40" s="94">
        <f t="shared" si="28"/>
        <v>0</v>
      </c>
      <c r="N40" s="94">
        <f t="shared" si="28"/>
        <v>0</v>
      </c>
      <c r="O40" s="94">
        <f t="shared" si="28"/>
        <v>0</v>
      </c>
      <c r="P40" s="75">
        <f t="shared" si="2"/>
        <v>19763</v>
      </c>
      <c r="Q40" s="17"/>
    </row>
    <row r="41" spans="1:17" s="18" customFormat="1" ht="15.75" x14ac:dyDescent="0.25">
      <c r="A41" s="240"/>
      <c r="B41" s="279"/>
      <c r="C41" s="185" t="s">
        <v>104</v>
      </c>
      <c r="D41" s="55">
        <v>0</v>
      </c>
      <c r="E41" s="50">
        <v>0</v>
      </c>
      <c r="F41" s="55">
        <v>0</v>
      </c>
      <c r="G41" s="50">
        <v>0</v>
      </c>
      <c r="H41" s="55">
        <v>0</v>
      </c>
      <c r="I41" s="94">
        <v>0</v>
      </c>
      <c r="J41" s="171">
        <f>J59</f>
        <v>4557.2852700000003</v>
      </c>
      <c r="K41" s="94">
        <f t="shared" ref="K41:O41" si="29">K59</f>
        <v>0</v>
      </c>
      <c r="L41" s="94">
        <f t="shared" si="29"/>
        <v>0</v>
      </c>
      <c r="M41" s="94">
        <f t="shared" si="29"/>
        <v>0</v>
      </c>
      <c r="N41" s="94">
        <f t="shared" si="29"/>
        <v>0</v>
      </c>
      <c r="O41" s="94">
        <f t="shared" si="29"/>
        <v>0</v>
      </c>
      <c r="P41" s="75"/>
      <c r="Q41" s="17"/>
    </row>
    <row r="42" spans="1:17" s="18" customFormat="1" ht="15.75" x14ac:dyDescent="0.25">
      <c r="A42" s="240"/>
      <c r="B42" s="279"/>
      <c r="C42" s="280" t="s">
        <v>23</v>
      </c>
      <c r="D42" s="55">
        <v>2984.7390300000002</v>
      </c>
      <c r="E42" s="275">
        <v>2515.0049399999998</v>
      </c>
      <c r="F42" s="275">
        <v>3917.527</v>
      </c>
      <c r="G42" s="276">
        <v>3691.8363899999999</v>
      </c>
      <c r="H42" s="275">
        <v>5130.8711999999996</v>
      </c>
      <c r="I42" s="277">
        <v>6660.5956800000004</v>
      </c>
      <c r="J42" s="254">
        <f>J49+J54+J60+J65</f>
        <v>1400.09935</v>
      </c>
      <c r="K42" s="264">
        <f t="shared" ref="K42:O42" si="30">K49+K54+K60+K65</f>
        <v>1335</v>
      </c>
      <c r="L42" s="264">
        <f t="shared" si="30"/>
        <v>1403.3</v>
      </c>
      <c r="M42" s="264">
        <f t="shared" si="30"/>
        <v>1403.3</v>
      </c>
      <c r="N42" s="264">
        <f t="shared" si="30"/>
        <v>1403.3</v>
      </c>
      <c r="O42" s="264">
        <f t="shared" si="30"/>
        <v>1403.3</v>
      </c>
      <c r="P42" s="274">
        <f>D42+E42+F42+G42+H42+I42+J42+K42+L42+M42+N42+O42</f>
        <v>33248.873590000003</v>
      </c>
      <c r="Q42" s="17"/>
    </row>
    <row r="43" spans="1:17" s="18" customFormat="1" ht="26.25" customHeight="1" x14ac:dyDescent="0.2">
      <c r="A43" s="240"/>
      <c r="B43" s="279"/>
      <c r="C43" s="281"/>
      <c r="D43" s="189" t="s">
        <v>43</v>
      </c>
      <c r="E43" s="278"/>
      <c r="F43" s="275"/>
      <c r="G43" s="276"/>
      <c r="H43" s="275"/>
      <c r="I43" s="277"/>
      <c r="J43" s="254"/>
      <c r="K43" s="264"/>
      <c r="L43" s="264"/>
      <c r="M43" s="264"/>
      <c r="N43" s="264"/>
      <c r="O43" s="264"/>
      <c r="P43" s="274"/>
      <c r="Q43" s="61"/>
    </row>
    <row r="44" spans="1:17" s="18" customFormat="1" ht="22.5" customHeight="1" x14ac:dyDescent="0.2">
      <c r="A44" s="240"/>
      <c r="B44" s="279"/>
      <c r="C44" s="281"/>
      <c r="D44" s="189" t="s">
        <v>40</v>
      </c>
      <c r="E44" s="278"/>
      <c r="F44" s="275"/>
      <c r="G44" s="276"/>
      <c r="H44" s="275"/>
      <c r="I44" s="277"/>
      <c r="J44" s="254"/>
      <c r="K44" s="264"/>
      <c r="L44" s="264"/>
      <c r="M44" s="264"/>
      <c r="N44" s="264"/>
      <c r="O44" s="264"/>
      <c r="P44" s="274"/>
      <c r="Q44" s="17"/>
    </row>
    <row r="45" spans="1:17" s="18" customFormat="1" ht="31.5" x14ac:dyDescent="0.25">
      <c r="A45" s="240"/>
      <c r="B45" s="279"/>
      <c r="C45" s="72" t="s">
        <v>24</v>
      </c>
      <c r="D45" s="55">
        <v>0</v>
      </c>
      <c r="E45" s="50">
        <v>0</v>
      </c>
      <c r="F45" s="55">
        <v>0</v>
      </c>
      <c r="G45" s="65">
        <v>0</v>
      </c>
      <c r="H45" s="55">
        <v>0</v>
      </c>
      <c r="I45" s="94">
        <v>0</v>
      </c>
      <c r="J45" s="171">
        <f>J50+J55+J61+J66</f>
        <v>0</v>
      </c>
      <c r="K45" s="94">
        <f t="shared" ref="K45:O45" si="31">K50+K55+K61+K66</f>
        <v>0</v>
      </c>
      <c r="L45" s="94">
        <f t="shared" si="31"/>
        <v>0</v>
      </c>
      <c r="M45" s="94">
        <f t="shared" si="31"/>
        <v>0</v>
      </c>
      <c r="N45" s="94">
        <f t="shared" si="31"/>
        <v>0</v>
      </c>
      <c r="O45" s="94">
        <f t="shared" si="31"/>
        <v>0</v>
      </c>
      <c r="P45" s="86">
        <f>SUM(D45:O45)</f>
        <v>0</v>
      </c>
      <c r="Q45" s="17"/>
    </row>
    <row r="46" spans="1:17" s="18" customFormat="1" ht="15.75" x14ac:dyDescent="0.25">
      <c r="A46" s="241" t="s">
        <v>71</v>
      </c>
      <c r="B46" s="248" t="s">
        <v>73</v>
      </c>
      <c r="C46" s="25" t="s">
        <v>17</v>
      </c>
      <c r="D46" s="55">
        <f>D47+D48+D49+D50</f>
        <v>0</v>
      </c>
      <c r="E46" s="50">
        <f>E47+E48+E49+E50</f>
        <v>0</v>
      </c>
      <c r="F46" s="55">
        <f>F47+F48+F49+F50</f>
        <v>0</v>
      </c>
      <c r="G46" s="55">
        <f t="shared" ref="G46:H46" si="32">G47+G48+G49+G50</f>
        <v>0</v>
      </c>
      <c r="H46" s="55">
        <f t="shared" si="32"/>
        <v>0</v>
      </c>
      <c r="I46" s="94">
        <f>I47+I48+I49+I50</f>
        <v>11949.209570000001</v>
      </c>
      <c r="J46" s="171">
        <f>J47+J48+J49+J50</f>
        <v>0</v>
      </c>
      <c r="K46" s="94">
        <f t="shared" ref="K46:O46" si="33">K47+K48+K49+K50</f>
        <v>0</v>
      </c>
      <c r="L46" s="94">
        <f t="shared" si="33"/>
        <v>0</v>
      </c>
      <c r="M46" s="94">
        <f t="shared" si="33"/>
        <v>0</v>
      </c>
      <c r="N46" s="94">
        <f t="shared" si="33"/>
        <v>0</v>
      </c>
      <c r="O46" s="94">
        <f t="shared" si="33"/>
        <v>0</v>
      </c>
      <c r="P46" s="86">
        <f t="shared" ref="P46:P50" si="34">SUM(D46:O46)</f>
        <v>11949.209570000001</v>
      </c>
      <c r="Q46" s="17"/>
    </row>
    <row r="47" spans="1:17" s="18" customFormat="1" ht="31.5" x14ac:dyDescent="0.25">
      <c r="A47" s="241"/>
      <c r="B47" s="248"/>
      <c r="C47" s="90" t="s">
        <v>21</v>
      </c>
      <c r="D47" s="55">
        <v>0</v>
      </c>
      <c r="E47" s="50">
        <v>0</v>
      </c>
      <c r="F47" s="55">
        <v>0</v>
      </c>
      <c r="G47" s="65">
        <v>0</v>
      </c>
      <c r="H47" s="55">
        <v>0</v>
      </c>
      <c r="I47" s="94">
        <v>0</v>
      </c>
      <c r="J47" s="172">
        <v>0</v>
      </c>
      <c r="K47" s="96">
        <v>0</v>
      </c>
      <c r="L47" s="96">
        <v>0</v>
      </c>
      <c r="M47" s="96">
        <v>0</v>
      </c>
      <c r="N47" s="96">
        <v>0</v>
      </c>
      <c r="O47" s="96">
        <v>0</v>
      </c>
      <c r="P47" s="86">
        <f t="shared" si="34"/>
        <v>0</v>
      </c>
      <c r="Q47" s="17"/>
    </row>
    <row r="48" spans="1:17" s="18" customFormat="1" ht="15.75" x14ac:dyDescent="0.25">
      <c r="A48" s="241"/>
      <c r="B48" s="248"/>
      <c r="C48" s="90" t="s">
        <v>22</v>
      </c>
      <c r="D48" s="55">
        <v>0</v>
      </c>
      <c r="E48" s="50">
        <v>0</v>
      </c>
      <c r="F48" s="55">
        <v>0</v>
      </c>
      <c r="G48" s="65">
        <v>0</v>
      </c>
      <c r="H48" s="55">
        <v>0</v>
      </c>
      <c r="I48" s="94">
        <v>11923</v>
      </c>
      <c r="J48" s="172">
        <v>0</v>
      </c>
      <c r="K48" s="96">
        <v>0</v>
      </c>
      <c r="L48" s="96">
        <v>0</v>
      </c>
      <c r="M48" s="96">
        <v>0</v>
      </c>
      <c r="N48" s="96">
        <v>0</v>
      </c>
      <c r="O48" s="96">
        <v>0</v>
      </c>
      <c r="P48" s="86">
        <f t="shared" si="34"/>
        <v>11923</v>
      </c>
      <c r="Q48" s="17"/>
    </row>
    <row r="49" spans="1:17" s="18" customFormat="1" ht="15.75" x14ac:dyDescent="0.25">
      <c r="A49" s="241"/>
      <c r="B49" s="248"/>
      <c r="C49" s="90" t="s">
        <v>23</v>
      </c>
      <c r="D49" s="55">
        <v>0</v>
      </c>
      <c r="E49" s="50">
        <v>0</v>
      </c>
      <c r="F49" s="55">
        <v>0</v>
      </c>
      <c r="G49" s="65">
        <v>0</v>
      </c>
      <c r="H49" s="55">
        <v>0</v>
      </c>
      <c r="I49" s="94">
        <v>26.209569999999999</v>
      </c>
      <c r="J49" s="172">
        <v>0</v>
      </c>
      <c r="K49" s="96">
        <v>0</v>
      </c>
      <c r="L49" s="96">
        <v>0</v>
      </c>
      <c r="M49" s="96">
        <v>0</v>
      </c>
      <c r="N49" s="96">
        <v>0</v>
      </c>
      <c r="O49" s="96">
        <v>0</v>
      </c>
      <c r="P49" s="86">
        <f t="shared" si="34"/>
        <v>26.209569999999999</v>
      </c>
      <c r="Q49" s="17"/>
    </row>
    <row r="50" spans="1:17" s="18" customFormat="1" ht="36.75" customHeight="1" x14ac:dyDescent="0.25">
      <c r="A50" s="241"/>
      <c r="B50" s="248"/>
      <c r="C50" s="90" t="s">
        <v>24</v>
      </c>
      <c r="D50" s="52">
        <v>0</v>
      </c>
      <c r="E50" s="51">
        <v>0</v>
      </c>
      <c r="F50" s="52">
        <v>0</v>
      </c>
      <c r="G50" s="134">
        <v>0</v>
      </c>
      <c r="H50" s="52">
        <v>0</v>
      </c>
      <c r="I50" s="98">
        <v>0</v>
      </c>
      <c r="J50" s="173">
        <v>0</v>
      </c>
      <c r="K50" s="152">
        <v>0</v>
      </c>
      <c r="L50" s="152">
        <v>0</v>
      </c>
      <c r="M50" s="152">
        <v>0</v>
      </c>
      <c r="N50" s="152">
        <v>0</v>
      </c>
      <c r="O50" s="152">
        <v>0</v>
      </c>
      <c r="P50" s="86">
        <f t="shared" si="34"/>
        <v>0</v>
      </c>
      <c r="Q50" s="17"/>
    </row>
    <row r="51" spans="1:17" s="18" customFormat="1" ht="20.25" customHeight="1" x14ac:dyDescent="0.25">
      <c r="A51" s="282" t="s">
        <v>84</v>
      </c>
      <c r="B51" s="248" t="s">
        <v>85</v>
      </c>
      <c r="C51" s="25" t="s">
        <v>17</v>
      </c>
      <c r="D51" s="55">
        <f>D52+D53+D54+D55</f>
        <v>0</v>
      </c>
      <c r="E51" s="50">
        <f>E52+E53+E54+E55</f>
        <v>0</v>
      </c>
      <c r="F51" s="55">
        <f>F52+F53+F54+F55</f>
        <v>0</v>
      </c>
      <c r="G51" s="55">
        <f t="shared" ref="G51:H51" si="35">G52+G53+G54+G55</f>
        <v>0</v>
      </c>
      <c r="H51" s="55">
        <f t="shared" si="35"/>
        <v>0</v>
      </c>
      <c r="I51" s="94">
        <f>I52+I53+I54+I55</f>
        <v>0</v>
      </c>
      <c r="J51" s="171">
        <f>J52+J53+J54+J55</f>
        <v>7847.9</v>
      </c>
      <c r="K51" s="94">
        <f t="shared" ref="K51:O51" si="36">K52+K53+K54+K55</f>
        <v>0</v>
      </c>
      <c r="L51" s="94">
        <f t="shared" si="36"/>
        <v>0</v>
      </c>
      <c r="M51" s="94">
        <f t="shared" si="36"/>
        <v>0</v>
      </c>
      <c r="N51" s="94">
        <f t="shared" si="36"/>
        <v>0</v>
      </c>
      <c r="O51" s="94">
        <f t="shared" si="36"/>
        <v>0</v>
      </c>
      <c r="P51" s="86">
        <f t="shared" ref="P51:P55" si="37">SUM(D51:O51)</f>
        <v>7847.9</v>
      </c>
      <c r="Q51" s="17"/>
    </row>
    <row r="52" spans="1:17" s="18" customFormat="1" ht="29.25" customHeight="1" x14ac:dyDescent="0.25">
      <c r="A52" s="283"/>
      <c r="B52" s="248"/>
      <c r="C52" s="124" t="s">
        <v>21</v>
      </c>
      <c r="D52" s="55">
        <v>0</v>
      </c>
      <c r="E52" s="50">
        <v>0</v>
      </c>
      <c r="F52" s="55">
        <v>0</v>
      </c>
      <c r="G52" s="65">
        <v>0</v>
      </c>
      <c r="H52" s="55">
        <v>0</v>
      </c>
      <c r="I52" s="94">
        <v>0</v>
      </c>
      <c r="J52" s="172">
        <v>0</v>
      </c>
      <c r="K52" s="96">
        <v>0</v>
      </c>
      <c r="L52" s="96">
        <v>0</v>
      </c>
      <c r="M52" s="96">
        <v>0</v>
      </c>
      <c r="N52" s="96">
        <v>0</v>
      </c>
      <c r="O52" s="96">
        <v>0</v>
      </c>
      <c r="P52" s="86">
        <f t="shared" si="37"/>
        <v>0</v>
      </c>
      <c r="Q52" s="17"/>
    </row>
    <row r="53" spans="1:17" s="18" customFormat="1" ht="20.25" customHeight="1" x14ac:dyDescent="0.25">
      <c r="A53" s="283"/>
      <c r="B53" s="248"/>
      <c r="C53" s="124" t="s">
        <v>22</v>
      </c>
      <c r="D53" s="55">
        <v>0</v>
      </c>
      <c r="E53" s="50">
        <v>0</v>
      </c>
      <c r="F53" s="55">
        <v>0</v>
      </c>
      <c r="G53" s="65">
        <v>0</v>
      </c>
      <c r="H53" s="55">
        <v>0</v>
      </c>
      <c r="I53" s="94">
        <v>0</v>
      </c>
      <c r="J53" s="172">
        <v>7840</v>
      </c>
      <c r="K53" s="96">
        <v>0</v>
      </c>
      <c r="L53" s="96">
        <v>0</v>
      </c>
      <c r="M53" s="96">
        <v>0</v>
      </c>
      <c r="N53" s="96">
        <v>0</v>
      </c>
      <c r="O53" s="96">
        <v>0</v>
      </c>
      <c r="P53" s="86">
        <f t="shared" si="37"/>
        <v>7840</v>
      </c>
      <c r="Q53" s="17"/>
    </row>
    <row r="54" spans="1:17" s="18" customFormat="1" ht="20.25" customHeight="1" x14ac:dyDescent="0.25">
      <c r="A54" s="283"/>
      <c r="B54" s="248"/>
      <c r="C54" s="124" t="s">
        <v>23</v>
      </c>
      <c r="D54" s="55">
        <v>0</v>
      </c>
      <c r="E54" s="50">
        <v>0</v>
      </c>
      <c r="F54" s="55">
        <v>0</v>
      </c>
      <c r="G54" s="65">
        <v>0</v>
      </c>
      <c r="H54" s="55">
        <v>0</v>
      </c>
      <c r="I54" s="94">
        <v>0</v>
      </c>
      <c r="J54" s="172">
        <v>7.9</v>
      </c>
      <c r="K54" s="96">
        <v>0</v>
      </c>
      <c r="L54" s="96">
        <v>0</v>
      </c>
      <c r="M54" s="96">
        <v>0</v>
      </c>
      <c r="N54" s="96">
        <v>0</v>
      </c>
      <c r="O54" s="96">
        <v>0</v>
      </c>
      <c r="P54" s="86">
        <f t="shared" si="37"/>
        <v>7.9</v>
      </c>
      <c r="Q54" s="17"/>
    </row>
    <row r="55" spans="1:17" s="18" customFormat="1" ht="31.5" customHeight="1" x14ac:dyDescent="0.25">
      <c r="A55" s="284"/>
      <c r="B55" s="248"/>
      <c r="C55" s="124" t="s">
        <v>24</v>
      </c>
      <c r="D55" s="52">
        <v>0</v>
      </c>
      <c r="E55" s="51">
        <v>0</v>
      </c>
      <c r="F55" s="52">
        <v>0</v>
      </c>
      <c r="G55" s="134">
        <v>0</v>
      </c>
      <c r="H55" s="52">
        <v>0</v>
      </c>
      <c r="I55" s="98">
        <v>0</v>
      </c>
      <c r="J55" s="173">
        <v>0</v>
      </c>
      <c r="K55" s="152">
        <v>0</v>
      </c>
      <c r="L55" s="152">
        <v>0</v>
      </c>
      <c r="M55" s="152">
        <v>0</v>
      </c>
      <c r="N55" s="152">
        <v>0</v>
      </c>
      <c r="O55" s="152">
        <v>0</v>
      </c>
      <c r="P55" s="86">
        <f t="shared" si="37"/>
        <v>0</v>
      </c>
      <c r="Q55" s="17"/>
    </row>
    <row r="56" spans="1:17" s="18" customFormat="1" ht="25.5" customHeight="1" x14ac:dyDescent="0.25">
      <c r="A56" s="282" t="s">
        <v>102</v>
      </c>
      <c r="B56" s="260" t="s">
        <v>103</v>
      </c>
      <c r="C56" s="25" t="s">
        <v>17</v>
      </c>
      <c r="D56" s="55">
        <f>SUM(D57:D61)</f>
        <v>0</v>
      </c>
      <c r="E56" s="55">
        <f t="shared" ref="E56:I56" si="38">SUM(E57:E61)</f>
        <v>0</v>
      </c>
      <c r="F56" s="55">
        <f t="shared" si="38"/>
        <v>0</v>
      </c>
      <c r="G56" s="55">
        <f t="shared" si="38"/>
        <v>0</v>
      </c>
      <c r="H56" s="55">
        <f t="shared" si="38"/>
        <v>0</v>
      </c>
      <c r="I56" s="55">
        <f t="shared" si="38"/>
        <v>0</v>
      </c>
      <c r="J56" s="193">
        <f>SUM(J57:J61)</f>
        <v>4603.3184500000007</v>
      </c>
      <c r="K56" s="92">
        <f t="shared" ref="K56:O56" si="39">SUM(K57:K61)</f>
        <v>0</v>
      </c>
      <c r="L56" s="92">
        <f t="shared" si="39"/>
        <v>0</v>
      </c>
      <c r="M56" s="92">
        <f t="shared" si="39"/>
        <v>0</v>
      </c>
      <c r="N56" s="92">
        <f t="shared" si="39"/>
        <v>0</v>
      </c>
      <c r="O56" s="92">
        <f t="shared" si="39"/>
        <v>0</v>
      </c>
      <c r="P56" s="86">
        <f>SUM(D56:O56)</f>
        <v>4603.3184500000007</v>
      </c>
      <c r="Q56" s="194"/>
    </row>
    <row r="57" spans="1:17" s="18" customFormat="1" ht="34.5" customHeight="1" x14ac:dyDescent="0.25">
      <c r="A57" s="283"/>
      <c r="B57" s="261"/>
      <c r="C57" s="185" t="s">
        <v>21</v>
      </c>
      <c r="D57" s="55">
        <v>0</v>
      </c>
      <c r="E57" s="50">
        <v>0</v>
      </c>
      <c r="F57" s="55">
        <v>0</v>
      </c>
      <c r="G57" s="65">
        <v>0</v>
      </c>
      <c r="H57" s="55">
        <v>0</v>
      </c>
      <c r="I57" s="94">
        <v>0</v>
      </c>
      <c r="J57" s="172">
        <v>0</v>
      </c>
      <c r="K57" s="96">
        <v>0</v>
      </c>
      <c r="L57" s="96">
        <v>0</v>
      </c>
      <c r="M57" s="96">
        <v>0</v>
      </c>
      <c r="N57" s="96">
        <v>0</v>
      </c>
      <c r="O57" s="96">
        <v>0</v>
      </c>
      <c r="P57" s="86">
        <f>SUM(D57:O57)</f>
        <v>0</v>
      </c>
      <c r="Q57" s="194"/>
    </row>
    <row r="58" spans="1:17" s="18" customFormat="1" ht="25.5" customHeight="1" x14ac:dyDescent="0.25">
      <c r="A58" s="283"/>
      <c r="B58" s="261"/>
      <c r="C58" s="185" t="s">
        <v>22</v>
      </c>
      <c r="D58" s="55">
        <v>0</v>
      </c>
      <c r="E58" s="50">
        <v>0</v>
      </c>
      <c r="F58" s="55">
        <v>0</v>
      </c>
      <c r="G58" s="65">
        <v>0</v>
      </c>
      <c r="H58" s="55">
        <v>0</v>
      </c>
      <c r="I58" s="94">
        <v>0</v>
      </c>
      <c r="J58" s="172">
        <v>0</v>
      </c>
      <c r="K58" s="96">
        <v>0</v>
      </c>
      <c r="L58" s="96">
        <v>0</v>
      </c>
      <c r="M58" s="96">
        <v>0</v>
      </c>
      <c r="N58" s="96">
        <v>0</v>
      </c>
      <c r="O58" s="96">
        <v>0</v>
      </c>
      <c r="P58" s="86">
        <f t="shared" ref="P58:P66" si="40">SUM(D58:O58)</f>
        <v>0</v>
      </c>
      <c r="Q58" s="194"/>
    </row>
    <row r="59" spans="1:17" s="18" customFormat="1" ht="25.5" customHeight="1" x14ac:dyDescent="0.25">
      <c r="A59" s="283"/>
      <c r="B59" s="261"/>
      <c r="C59" s="185" t="s">
        <v>104</v>
      </c>
      <c r="D59" s="55">
        <v>0</v>
      </c>
      <c r="E59" s="50">
        <v>0</v>
      </c>
      <c r="F59" s="55">
        <v>0</v>
      </c>
      <c r="G59" s="65">
        <v>0</v>
      </c>
      <c r="H59" s="55">
        <v>0</v>
      </c>
      <c r="I59" s="94">
        <v>0</v>
      </c>
      <c r="J59" s="172">
        <v>4557.2852700000003</v>
      </c>
      <c r="K59" s="96">
        <v>0</v>
      </c>
      <c r="L59" s="96">
        <v>0</v>
      </c>
      <c r="M59" s="96">
        <v>0</v>
      </c>
      <c r="N59" s="96">
        <v>0</v>
      </c>
      <c r="O59" s="96">
        <v>0</v>
      </c>
      <c r="P59" s="86">
        <f t="shared" ref="P59" si="41">SUM(D59:O59)</f>
        <v>4557.2852700000003</v>
      </c>
      <c r="Q59" s="194"/>
    </row>
    <row r="60" spans="1:17" s="18" customFormat="1" ht="25.5" customHeight="1" x14ac:dyDescent="0.25">
      <c r="A60" s="283"/>
      <c r="B60" s="261"/>
      <c r="C60" s="185" t="s">
        <v>23</v>
      </c>
      <c r="D60" s="55">
        <v>0</v>
      </c>
      <c r="E60" s="50">
        <v>0</v>
      </c>
      <c r="F60" s="55">
        <v>0</v>
      </c>
      <c r="G60" s="65">
        <v>0</v>
      </c>
      <c r="H60" s="55">
        <v>0</v>
      </c>
      <c r="I60" s="94">
        <v>0</v>
      </c>
      <c r="J60" s="172">
        <v>46.033180000000002</v>
      </c>
      <c r="K60" s="96">
        <v>0</v>
      </c>
      <c r="L60" s="96">
        <v>0</v>
      </c>
      <c r="M60" s="96">
        <v>0</v>
      </c>
      <c r="N60" s="96">
        <v>0</v>
      </c>
      <c r="O60" s="96">
        <v>0</v>
      </c>
      <c r="P60" s="86">
        <f t="shared" si="40"/>
        <v>46.033180000000002</v>
      </c>
      <c r="Q60" s="194"/>
    </row>
    <row r="61" spans="1:17" s="18" customFormat="1" ht="33.75" customHeight="1" x14ac:dyDescent="0.25">
      <c r="A61" s="284"/>
      <c r="B61" s="262"/>
      <c r="C61" s="185" t="s">
        <v>24</v>
      </c>
      <c r="D61" s="52">
        <v>0</v>
      </c>
      <c r="E61" s="51">
        <v>0</v>
      </c>
      <c r="F61" s="52">
        <v>0</v>
      </c>
      <c r="G61" s="134">
        <v>0</v>
      </c>
      <c r="H61" s="52">
        <v>0</v>
      </c>
      <c r="I61" s="98">
        <v>0</v>
      </c>
      <c r="J61" s="173">
        <v>0</v>
      </c>
      <c r="K61" s="152">
        <v>0</v>
      </c>
      <c r="L61" s="152">
        <v>0</v>
      </c>
      <c r="M61" s="152">
        <v>0</v>
      </c>
      <c r="N61" s="152">
        <v>0</v>
      </c>
      <c r="O61" s="152">
        <v>0</v>
      </c>
      <c r="P61" s="86">
        <f t="shared" si="40"/>
        <v>0</v>
      </c>
      <c r="Q61" s="194"/>
    </row>
    <row r="62" spans="1:17" s="18" customFormat="1" ht="22.5" customHeight="1" x14ac:dyDescent="0.25">
      <c r="A62" s="282" t="s">
        <v>106</v>
      </c>
      <c r="B62" s="248" t="s">
        <v>105</v>
      </c>
      <c r="C62" s="25" t="s">
        <v>17</v>
      </c>
      <c r="D62" s="55">
        <f>D63+D64+D65+D66</f>
        <v>0</v>
      </c>
      <c r="E62" s="50">
        <f>E63+E64+E65+E66</f>
        <v>0</v>
      </c>
      <c r="F62" s="55">
        <f>F63+F64+F65+F66</f>
        <v>0</v>
      </c>
      <c r="G62" s="55">
        <f t="shared" ref="G62:H62" si="42">G63+G64+G65+G66</f>
        <v>0</v>
      </c>
      <c r="H62" s="55">
        <f t="shared" si="42"/>
        <v>0</v>
      </c>
      <c r="I62" s="94">
        <f>I63+I64+I65+I66</f>
        <v>0</v>
      </c>
      <c r="J62" s="171">
        <f t="shared" ref="J62:O62" si="43">J63+J64+J65+J66</f>
        <v>1346.16617</v>
      </c>
      <c r="K62" s="94">
        <f t="shared" si="43"/>
        <v>1335</v>
      </c>
      <c r="L62" s="94">
        <f t="shared" si="43"/>
        <v>1403.3</v>
      </c>
      <c r="M62" s="94">
        <f t="shared" si="43"/>
        <v>1403.3</v>
      </c>
      <c r="N62" s="94">
        <f t="shared" si="43"/>
        <v>1403.3</v>
      </c>
      <c r="O62" s="94">
        <f t="shared" si="43"/>
        <v>1403.3</v>
      </c>
      <c r="P62" s="86">
        <f t="shared" si="40"/>
        <v>8294.3661699999993</v>
      </c>
      <c r="Q62" s="194"/>
    </row>
    <row r="63" spans="1:17" s="18" customFormat="1" ht="33.75" customHeight="1" x14ac:dyDescent="0.25">
      <c r="A63" s="283"/>
      <c r="B63" s="248"/>
      <c r="C63" s="185" t="s">
        <v>21</v>
      </c>
      <c r="D63" s="55">
        <v>0</v>
      </c>
      <c r="E63" s="50">
        <v>0</v>
      </c>
      <c r="F63" s="55">
        <v>0</v>
      </c>
      <c r="G63" s="65">
        <v>0</v>
      </c>
      <c r="H63" s="55">
        <v>0</v>
      </c>
      <c r="I63" s="94">
        <v>0</v>
      </c>
      <c r="J63" s="172">
        <v>0</v>
      </c>
      <c r="K63" s="96">
        <v>0</v>
      </c>
      <c r="L63" s="96">
        <v>0</v>
      </c>
      <c r="M63" s="96">
        <v>0</v>
      </c>
      <c r="N63" s="96">
        <v>0</v>
      </c>
      <c r="O63" s="96">
        <v>0</v>
      </c>
      <c r="P63" s="86">
        <f t="shared" si="40"/>
        <v>0</v>
      </c>
      <c r="Q63" s="194"/>
    </row>
    <row r="64" spans="1:17" s="18" customFormat="1" ht="22.5" customHeight="1" x14ac:dyDescent="0.25">
      <c r="A64" s="283"/>
      <c r="B64" s="248"/>
      <c r="C64" s="185" t="s">
        <v>22</v>
      </c>
      <c r="D64" s="55">
        <v>0</v>
      </c>
      <c r="E64" s="50">
        <v>0</v>
      </c>
      <c r="F64" s="55">
        <v>0</v>
      </c>
      <c r="G64" s="65">
        <v>0</v>
      </c>
      <c r="H64" s="55">
        <v>0</v>
      </c>
      <c r="I64" s="94">
        <v>0</v>
      </c>
      <c r="J64" s="172">
        <v>0</v>
      </c>
      <c r="K64" s="131">
        <v>0</v>
      </c>
      <c r="L64" s="131">
        <v>0</v>
      </c>
      <c r="M64" s="131">
        <v>0</v>
      </c>
      <c r="N64" s="131">
        <v>0</v>
      </c>
      <c r="O64" s="131">
        <v>0</v>
      </c>
      <c r="P64" s="86">
        <f t="shared" si="40"/>
        <v>0</v>
      </c>
      <c r="Q64" s="194"/>
    </row>
    <row r="65" spans="1:17" s="18" customFormat="1" ht="21" customHeight="1" x14ac:dyDescent="0.25">
      <c r="A65" s="283"/>
      <c r="B65" s="248"/>
      <c r="C65" s="185" t="s">
        <v>23</v>
      </c>
      <c r="D65" s="55">
        <v>0</v>
      </c>
      <c r="E65" s="50">
        <v>0</v>
      </c>
      <c r="F65" s="55">
        <v>0</v>
      </c>
      <c r="G65" s="65">
        <v>0</v>
      </c>
      <c r="H65" s="55">
        <v>0</v>
      </c>
      <c r="I65" s="94">
        <v>0</v>
      </c>
      <c r="J65" s="172">
        <v>1346.16617</v>
      </c>
      <c r="K65" s="131">
        <v>1335</v>
      </c>
      <c r="L65" s="131">
        <v>1403.3</v>
      </c>
      <c r="M65" s="131">
        <v>1403.3</v>
      </c>
      <c r="N65" s="131">
        <v>1403.3</v>
      </c>
      <c r="O65" s="131">
        <v>1403.3</v>
      </c>
      <c r="P65" s="86">
        <f t="shared" si="40"/>
        <v>8294.3661699999993</v>
      </c>
      <c r="Q65" s="194"/>
    </row>
    <row r="66" spans="1:17" s="18" customFormat="1" ht="33.75" customHeight="1" x14ac:dyDescent="0.25">
      <c r="A66" s="284"/>
      <c r="B66" s="248"/>
      <c r="C66" s="185" t="s">
        <v>24</v>
      </c>
      <c r="D66" s="52">
        <v>0</v>
      </c>
      <c r="E66" s="51">
        <v>0</v>
      </c>
      <c r="F66" s="52">
        <v>0</v>
      </c>
      <c r="G66" s="134">
        <v>0</v>
      </c>
      <c r="H66" s="52">
        <v>0</v>
      </c>
      <c r="I66" s="98">
        <v>0</v>
      </c>
      <c r="J66" s="173">
        <v>0</v>
      </c>
      <c r="K66" s="132">
        <v>0</v>
      </c>
      <c r="L66" s="132">
        <v>0</v>
      </c>
      <c r="M66" s="132">
        <v>0</v>
      </c>
      <c r="N66" s="132">
        <v>0</v>
      </c>
      <c r="O66" s="132">
        <v>0</v>
      </c>
      <c r="P66" s="86">
        <f t="shared" si="40"/>
        <v>0</v>
      </c>
      <c r="Q66" s="194"/>
    </row>
    <row r="67" spans="1:17" s="18" customFormat="1" ht="15.75" x14ac:dyDescent="0.25">
      <c r="A67" s="240">
        <v>2</v>
      </c>
      <c r="B67" s="248" t="s">
        <v>64</v>
      </c>
      <c r="C67" s="25" t="s">
        <v>17</v>
      </c>
      <c r="D67" s="55">
        <f>D68+D69+D71+D72</f>
        <v>0</v>
      </c>
      <c r="E67" s="50">
        <f>E68+E69+E71+E72</f>
        <v>10561</v>
      </c>
      <c r="F67" s="55">
        <f>F68+F69+F71+F72</f>
        <v>7961</v>
      </c>
      <c r="G67" s="55">
        <f t="shared" ref="G67" si="44">G68+G69+G71+G72</f>
        <v>16718.2</v>
      </c>
      <c r="H67" s="55">
        <f>H68+H69+H71+H72</f>
        <v>27070.68405</v>
      </c>
      <c r="I67" s="94">
        <f>I68+I69+I71+I72</f>
        <v>0</v>
      </c>
      <c r="J67" s="171">
        <f>SUM(J68:J72)</f>
        <v>396.68154999999996</v>
      </c>
      <c r="K67" s="94">
        <f t="shared" ref="K67:O67" si="45">SUM(K68:K72)</f>
        <v>0</v>
      </c>
      <c r="L67" s="94">
        <f t="shared" si="45"/>
        <v>0</v>
      </c>
      <c r="M67" s="94">
        <f t="shared" si="45"/>
        <v>0</v>
      </c>
      <c r="N67" s="94">
        <f t="shared" si="45"/>
        <v>0</v>
      </c>
      <c r="O67" s="94">
        <f t="shared" si="45"/>
        <v>0</v>
      </c>
      <c r="P67" s="86">
        <f>SUM(D67:O67)</f>
        <v>62707.565599999994</v>
      </c>
      <c r="Q67" s="61"/>
    </row>
    <row r="68" spans="1:17" s="18" customFormat="1" ht="31.5" x14ac:dyDescent="0.25">
      <c r="A68" s="240"/>
      <c r="B68" s="248"/>
      <c r="C68" s="72" t="s">
        <v>21</v>
      </c>
      <c r="D68" s="55">
        <v>0</v>
      </c>
      <c r="E68" s="50">
        <v>0</v>
      </c>
      <c r="F68" s="55">
        <v>0</v>
      </c>
      <c r="G68" s="65">
        <v>0</v>
      </c>
      <c r="H68" s="55">
        <f>H74+H79+H84+H89+H94+H99+H104</f>
        <v>0</v>
      </c>
      <c r="I68" s="94">
        <f>I74+I79+I84+I89+I94+I99+I104</f>
        <v>0</v>
      </c>
      <c r="J68" s="171">
        <f>J74+J79+J84+J89+J94+J99+J104+J109</f>
        <v>0</v>
      </c>
      <c r="K68" s="94">
        <f t="shared" ref="K68:O68" si="46">K74+K79+K84+K89+K94+K99+K104+K109</f>
        <v>0</v>
      </c>
      <c r="L68" s="94">
        <f t="shared" si="46"/>
        <v>0</v>
      </c>
      <c r="M68" s="94">
        <f t="shared" si="46"/>
        <v>0</v>
      </c>
      <c r="N68" s="94">
        <f t="shared" si="46"/>
        <v>0</v>
      </c>
      <c r="O68" s="94">
        <f t="shared" si="46"/>
        <v>0</v>
      </c>
      <c r="P68" s="86">
        <f>SUM(D68:O68)</f>
        <v>0</v>
      </c>
      <c r="Q68" s="17"/>
    </row>
    <row r="69" spans="1:17" s="18" customFormat="1" ht="15.75" x14ac:dyDescent="0.25">
      <c r="A69" s="240"/>
      <c r="B69" s="248"/>
      <c r="C69" s="72" t="s">
        <v>22</v>
      </c>
      <c r="D69" s="55">
        <v>0</v>
      </c>
      <c r="E69" s="50">
        <v>9381</v>
      </c>
      <c r="F69" s="55">
        <v>7881</v>
      </c>
      <c r="G69" s="65">
        <v>16651</v>
      </c>
      <c r="H69" s="55">
        <f>H75+H80+H85+H90+H95+H100+H105</f>
        <v>27037</v>
      </c>
      <c r="I69" s="94">
        <f>I75+I80+I85+I90+I95+I100+I105</f>
        <v>0</v>
      </c>
      <c r="J69" s="171">
        <f>J75+J80+J85+J90+J95+J100+J10+J105+J110</f>
        <v>0</v>
      </c>
      <c r="K69" s="94">
        <f t="shared" ref="K69:O69" si="47">K75+K80+K85+K90+K95+K100+K10+K105+K110</f>
        <v>0</v>
      </c>
      <c r="L69" s="94">
        <f t="shared" si="47"/>
        <v>0</v>
      </c>
      <c r="M69" s="94">
        <f t="shared" si="47"/>
        <v>0</v>
      </c>
      <c r="N69" s="94">
        <f t="shared" si="47"/>
        <v>0</v>
      </c>
      <c r="O69" s="94">
        <f t="shared" si="47"/>
        <v>0</v>
      </c>
      <c r="P69" s="86">
        <f t="shared" ref="P69:P167" si="48">SUM(D69:O69)</f>
        <v>60950</v>
      </c>
      <c r="Q69" s="17"/>
    </row>
    <row r="70" spans="1:17" s="18" customFormat="1" ht="15.75" x14ac:dyDescent="0.25">
      <c r="A70" s="240"/>
      <c r="B70" s="248"/>
      <c r="C70" s="185" t="s">
        <v>104</v>
      </c>
      <c r="D70" s="55">
        <v>0</v>
      </c>
      <c r="E70" s="50">
        <v>0</v>
      </c>
      <c r="F70" s="55">
        <v>0</v>
      </c>
      <c r="G70" s="65">
        <v>0</v>
      </c>
      <c r="H70" s="55">
        <v>0</v>
      </c>
      <c r="I70" s="94">
        <v>0</v>
      </c>
      <c r="J70" s="171">
        <f>J111</f>
        <v>392.71472999999997</v>
      </c>
      <c r="K70" s="94">
        <f t="shared" ref="K70:O70" si="49">K111</f>
        <v>0</v>
      </c>
      <c r="L70" s="94">
        <f t="shared" si="49"/>
        <v>0</v>
      </c>
      <c r="M70" s="94">
        <f t="shared" si="49"/>
        <v>0</v>
      </c>
      <c r="N70" s="94">
        <f t="shared" si="49"/>
        <v>0</v>
      </c>
      <c r="O70" s="94">
        <f t="shared" si="49"/>
        <v>0</v>
      </c>
      <c r="P70" s="86"/>
      <c r="Q70" s="17"/>
    </row>
    <row r="71" spans="1:17" s="18" customFormat="1" ht="15.75" x14ac:dyDescent="0.25">
      <c r="A71" s="240"/>
      <c r="B71" s="248"/>
      <c r="C71" s="72" t="s">
        <v>23</v>
      </c>
      <c r="D71" s="55">
        <v>0</v>
      </c>
      <c r="E71" s="50">
        <v>1180</v>
      </c>
      <c r="F71" s="55">
        <v>80</v>
      </c>
      <c r="G71" s="65">
        <v>67.2</v>
      </c>
      <c r="H71" s="55">
        <f t="shared" ref="H71:I72" si="50">H76+H81+H86+H91+H96+H101+H106</f>
        <v>33.684049999999999</v>
      </c>
      <c r="I71" s="94">
        <f t="shared" si="50"/>
        <v>0</v>
      </c>
      <c r="J71" s="171">
        <f>J76+J81+J86+J91+J96+J101+J106+J112</f>
        <v>3.9668199999999998</v>
      </c>
      <c r="K71" s="94">
        <f t="shared" ref="K71:O71" si="51">K76+K81+K86+K91+K96+K101+K106+K112</f>
        <v>0</v>
      </c>
      <c r="L71" s="94">
        <f t="shared" si="51"/>
        <v>0</v>
      </c>
      <c r="M71" s="94">
        <f t="shared" si="51"/>
        <v>0</v>
      </c>
      <c r="N71" s="94">
        <f t="shared" si="51"/>
        <v>0</v>
      </c>
      <c r="O71" s="94">
        <f t="shared" si="51"/>
        <v>0</v>
      </c>
      <c r="P71" s="86">
        <f t="shared" si="48"/>
        <v>1364.8508700000002</v>
      </c>
      <c r="Q71" s="17"/>
    </row>
    <row r="72" spans="1:17" ht="31.5" x14ac:dyDescent="0.25">
      <c r="A72" s="240"/>
      <c r="B72" s="248"/>
      <c r="C72" s="72" t="s">
        <v>24</v>
      </c>
      <c r="D72" s="52">
        <v>0</v>
      </c>
      <c r="E72" s="51">
        <v>0</v>
      </c>
      <c r="F72" s="52">
        <v>0</v>
      </c>
      <c r="G72" s="134">
        <v>0</v>
      </c>
      <c r="H72" s="52">
        <f t="shared" si="50"/>
        <v>0</v>
      </c>
      <c r="I72" s="98">
        <f t="shared" si="50"/>
        <v>0</v>
      </c>
      <c r="J72" s="174">
        <f>J77+J82+J87+J92+J97+J102+J107+J113</f>
        <v>0</v>
      </c>
      <c r="K72" s="98">
        <f t="shared" ref="K72:O72" si="52">K77+K82+K87+K92+K97+K102+K107+K113</f>
        <v>0</v>
      </c>
      <c r="L72" s="98">
        <f t="shared" si="52"/>
        <v>0</v>
      </c>
      <c r="M72" s="98">
        <f t="shared" si="52"/>
        <v>0</v>
      </c>
      <c r="N72" s="98">
        <f t="shared" si="52"/>
        <v>0</v>
      </c>
      <c r="O72" s="98">
        <f t="shared" si="52"/>
        <v>0</v>
      </c>
      <c r="P72" s="86">
        <f t="shared" si="48"/>
        <v>0</v>
      </c>
    </row>
    <row r="73" spans="1:17" ht="15.75" x14ac:dyDescent="0.25">
      <c r="A73" s="241" t="s">
        <v>57</v>
      </c>
      <c r="B73" s="248" t="s">
        <v>49</v>
      </c>
      <c r="C73" s="25" t="s">
        <v>17</v>
      </c>
      <c r="D73" s="55">
        <f>D74+D75+D76+D77</f>
        <v>0</v>
      </c>
      <c r="E73" s="50">
        <f>E74+E75+E76+E77</f>
        <v>0</v>
      </c>
      <c r="F73" s="55">
        <f>F74+F75+F76+F77</f>
        <v>0</v>
      </c>
      <c r="G73" s="55">
        <v>0</v>
      </c>
      <c r="H73" s="55">
        <f t="shared" ref="H73:I73" si="53">H74+H75+H76+H77</f>
        <v>1408.2894800000001</v>
      </c>
      <c r="I73" s="94">
        <f t="shared" si="53"/>
        <v>0</v>
      </c>
      <c r="J73" s="171">
        <f>J74+J75+J76+J77</f>
        <v>0</v>
      </c>
      <c r="K73" s="94">
        <f t="shared" ref="K73:O73" si="54">K74+K75+K76+K77</f>
        <v>0</v>
      </c>
      <c r="L73" s="94">
        <f t="shared" si="54"/>
        <v>0</v>
      </c>
      <c r="M73" s="94">
        <f t="shared" si="54"/>
        <v>0</v>
      </c>
      <c r="N73" s="94">
        <f t="shared" si="54"/>
        <v>0</v>
      </c>
      <c r="O73" s="94">
        <f t="shared" si="54"/>
        <v>0</v>
      </c>
      <c r="P73" s="86">
        <f t="shared" si="48"/>
        <v>1408.2894800000001</v>
      </c>
    </row>
    <row r="74" spans="1:17" ht="31.5" x14ac:dyDescent="0.25">
      <c r="A74" s="241"/>
      <c r="B74" s="248"/>
      <c r="C74" s="72" t="s">
        <v>21</v>
      </c>
      <c r="D74" s="55">
        <v>0</v>
      </c>
      <c r="E74" s="50">
        <v>0</v>
      </c>
      <c r="F74" s="55">
        <v>0</v>
      </c>
      <c r="G74" s="65">
        <v>0</v>
      </c>
      <c r="H74" s="55">
        <v>0</v>
      </c>
      <c r="I74" s="94">
        <v>0</v>
      </c>
      <c r="J74" s="172">
        <v>0</v>
      </c>
      <c r="K74" s="96">
        <v>0</v>
      </c>
      <c r="L74" s="96">
        <v>0</v>
      </c>
      <c r="M74" s="96">
        <v>0</v>
      </c>
      <c r="N74" s="96">
        <v>0</v>
      </c>
      <c r="O74" s="96">
        <v>0</v>
      </c>
      <c r="P74" s="86">
        <f t="shared" si="48"/>
        <v>0</v>
      </c>
    </row>
    <row r="75" spans="1:17" ht="15.75" x14ac:dyDescent="0.25">
      <c r="A75" s="241"/>
      <c r="B75" s="248"/>
      <c r="C75" s="72" t="s">
        <v>22</v>
      </c>
      <c r="D75" s="55">
        <v>0</v>
      </c>
      <c r="E75" s="50">
        <v>0</v>
      </c>
      <c r="F75" s="55">
        <v>0</v>
      </c>
      <c r="G75" s="65">
        <v>0</v>
      </c>
      <c r="H75" s="55">
        <v>1406.537</v>
      </c>
      <c r="I75" s="94">
        <v>0</v>
      </c>
      <c r="J75" s="172">
        <v>0</v>
      </c>
      <c r="K75" s="96">
        <v>0</v>
      </c>
      <c r="L75" s="96">
        <v>0</v>
      </c>
      <c r="M75" s="96">
        <v>0</v>
      </c>
      <c r="N75" s="96">
        <v>0</v>
      </c>
      <c r="O75" s="96">
        <v>0</v>
      </c>
      <c r="P75" s="86">
        <f t="shared" si="48"/>
        <v>1406.537</v>
      </c>
    </row>
    <row r="76" spans="1:17" ht="15.75" x14ac:dyDescent="0.25">
      <c r="A76" s="241"/>
      <c r="B76" s="248"/>
      <c r="C76" s="72" t="s">
        <v>23</v>
      </c>
      <c r="D76" s="55">
        <v>0</v>
      </c>
      <c r="E76" s="50">
        <v>0</v>
      </c>
      <c r="F76" s="55">
        <v>0</v>
      </c>
      <c r="G76" s="65">
        <v>0</v>
      </c>
      <c r="H76" s="55">
        <v>1.75248</v>
      </c>
      <c r="I76" s="94">
        <v>0</v>
      </c>
      <c r="J76" s="172">
        <v>0</v>
      </c>
      <c r="K76" s="96">
        <v>0</v>
      </c>
      <c r="L76" s="96">
        <v>0</v>
      </c>
      <c r="M76" s="96">
        <v>0</v>
      </c>
      <c r="N76" s="96">
        <v>0</v>
      </c>
      <c r="O76" s="96">
        <v>0</v>
      </c>
      <c r="P76" s="86">
        <f t="shared" si="48"/>
        <v>1.75248</v>
      </c>
    </row>
    <row r="77" spans="1:17" ht="31.5" x14ac:dyDescent="0.25">
      <c r="A77" s="241"/>
      <c r="B77" s="248"/>
      <c r="C77" s="72" t="s">
        <v>24</v>
      </c>
      <c r="D77" s="52">
        <v>0</v>
      </c>
      <c r="E77" s="51">
        <v>0</v>
      </c>
      <c r="F77" s="52">
        <v>0</v>
      </c>
      <c r="G77" s="134">
        <v>0</v>
      </c>
      <c r="H77" s="52">
        <v>0</v>
      </c>
      <c r="I77" s="98">
        <v>0</v>
      </c>
      <c r="J77" s="173">
        <v>0</v>
      </c>
      <c r="K77" s="152">
        <v>0</v>
      </c>
      <c r="L77" s="152">
        <v>0</v>
      </c>
      <c r="M77" s="152">
        <v>0</v>
      </c>
      <c r="N77" s="152">
        <v>0</v>
      </c>
      <c r="O77" s="152">
        <v>0</v>
      </c>
      <c r="P77" s="86">
        <f t="shared" si="48"/>
        <v>0</v>
      </c>
    </row>
    <row r="78" spans="1:17" ht="15.75" x14ac:dyDescent="0.25">
      <c r="A78" s="241" t="s">
        <v>58</v>
      </c>
      <c r="B78" s="248" t="s">
        <v>50</v>
      </c>
      <c r="C78" s="25" t="s">
        <v>17</v>
      </c>
      <c r="D78" s="55">
        <f>D79+D80+D81+D82</f>
        <v>0</v>
      </c>
      <c r="E78" s="50">
        <f>E79+E80+E81+E82</f>
        <v>0</v>
      </c>
      <c r="F78" s="55">
        <f>F79+F80+F81+F82</f>
        <v>0</v>
      </c>
      <c r="G78" s="55">
        <f t="shared" ref="G78:I78" si="55">G79+G80+G81+G82</f>
        <v>0</v>
      </c>
      <c r="H78" s="55">
        <f t="shared" si="55"/>
        <v>1763.9765599999998</v>
      </c>
      <c r="I78" s="94">
        <f t="shared" si="55"/>
        <v>0</v>
      </c>
      <c r="J78" s="171">
        <f>J79+J80+J81+J82</f>
        <v>0</v>
      </c>
      <c r="K78" s="94">
        <f t="shared" ref="K78:O78" si="56">K79+K80+K81+K82</f>
        <v>0</v>
      </c>
      <c r="L78" s="94">
        <f t="shared" si="56"/>
        <v>0</v>
      </c>
      <c r="M78" s="94">
        <f t="shared" si="56"/>
        <v>0</v>
      </c>
      <c r="N78" s="94">
        <f t="shared" si="56"/>
        <v>0</v>
      </c>
      <c r="O78" s="94">
        <f t="shared" si="56"/>
        <v>0</v>
      </c>
      <c r="P78" s="86">
        <f>SUM(D78:O78)</f>
        <v>1763.9765599999998</v>
      </c>
    </row>
    <row r="79" spans="1:17" ht="31.5" x14ac:dyDescent="0.25">
      <c r="A79" s="241"/>
      <c r="B79" s="248"/>
      <c r="C79" s="72" t="s">
        <v>21</v>
      </c>
      <c r="D79" s="55">
        <v>0</v>
      </c>
      <c r="E79" s="50">
        <v>0</v>
      </c>
      <c r="F79" s="55">
        <v>0</v>
      </c>
      <c r="G79" s="65">
        <v>0</v>
      </c>
      <c r="H79" s="55">
        <v>0</v>
      </c>
      <c r="I79" s="94">
        <v>0</v>
      </c>
      <c r="J79" s="172">
        <v>0</v>
      </c>
      <c r="K79" s="96">
        <v>0</v>
      </c>
      <c r="L79" s="96">
        <v>0</v>
      </c>
      <c r="M79" s="96">
        <v>0</v>
      </c>
      <c r="N79" s="96">
        <v>0</v>
      </c>
      <c r="O79" s="96">
        <v>0</v>
      </c>
      <c r="P79" s="86">
        <f t="shared" si="48"/>
        <v>0</v>
      </c>
    </row>
    <row r="80" spans="1:17" ht="15.75" x14ac:dyDescent="0.25">
      <c r="A80" s="241"/>
      <c r="B80" s="248"/>
      <c r="C80" s="72" t="s">
        <v>22</v>
      </c>
      <c r="D80" s="55">
        <v>0</v>
      </c>
      <c r="E80" s="50">
        <v>0</v>
      </c>
      <c r="F80" s="55">
        <v>0</v>
      </c>
      <c r="G80" s="65">
        <v>0</v>
      </c>
      <c r="H80" s="55">
        <v>1761.7819999999999</v>
      </c>
      <c r="I80" s="94">
        <v>0</v>
      </c>
      <c r="J80" s="172">
        <v>0</v>
      </c>
      <c r="K80" s="96">
        <v>0</v>
      </c>
      <c r="L80" s="96">
        <v>0</v>
      </c>
      <c r="M80" s="96">
        <v>0</v>
      </c>
      <c r="N80" s="96">
        <v>0</v>
      </c>
      <c r="O80" s="96">
        <v>0</v>
      </c>
      <c r="P80" s="86">
        <f t="shared" si="48"/>
        <v>1761.7819999999999</v>
      </c>
    </row>
    <row r="81" spans="1:16" ht="15.75" x14ac:dyDescent="0.25">
      <c r="A81" s="241"/>
      <c r="B81" s="248"/>
      <c r="C81" s="72" t="s">
        <v>23</v>
      </c>
      <c r="D81" s="55">
        <v>0</v>
      </c>
      <c r="E81" s="50">
        <v>0</v>
      </c>
      <c r="F81" s="55">
        <v>0</v>
      </c>
      <c r="G81" s="65">
        <v>0</v>
      </c>
      <c r="H81" s="55">
        <v>2.1945600000000001</v>
      </c>
      <c r="I81" s="94">
        <v>0</v>
      </c>
      <c r="J81" s="172">
        <v>0</v>
      </c>
      <c r="K81" s="96">
        <v>0</v>
      </c>
      <c r="L81" s="96">
        <v>0</v>
      </c>
      <c r="M81" s="96">
        <v>0</v>
      </c>
      <c r="N81" s="96">
        <v>0</v>
      </c>
      <c r="O81" s="96">
        <v>0</v>
      </c>
      <c r="P81" s="86">
        <f t="shared" si="48"/>
        <v>2.1945600000000001</v>
      </c>
    </row>
    <row r="82" spans="1:16" ht="31.5" x14ac:dyDescent="0.25">
      <c r="A82" s="241"/>
      <c r="B82" s="248"/>
      <c r="C82" s="72" t="s">
        <v>24</v>
      </c>
      <c r="D82" s="52">
        <v>0</v>
      </c>
      <c r="E82" s="51">
        <v>0</v>
      </c>
      <c r="F82" s="52">
        <v>0</v>
      </c>
      <c r="G82" s="134">
        <v>0</v>
      </c>
      <c r="H82" s="52">
        <v>0</v>
      </c>
      <c r="I82" s="98">
        <v>0</v>
      </c>
      <c r="J82" s="173">
        <v>0</v>
      </c>
      <c r="K82" s="152">
        <v>0</v>
      </c>
      <c r="L82" s="152">
        <v>0</v>
      </c>
      <c r="M82" s="152">
        <v>0</v>
      </c>
      <c r="N82" s="152">
        <v>0</v>
      </c>
      <c r="O82" s="152">
        <v>0</v>
      </c>
      <c r="P82" s="86">
        <f t="shared" si="48"/>
        <v>0</v>
      </c>
    </row>
    <row r="83" spans="1:16" ht="15.75" x14ac:dyDescent="0.25">
      <c r="A83" s="241" t="s">
        <v>59</v>
      </c>
      <c r="B83" s="248" t="s">
        <v>51</v>
      </c>
      <c r="C83" s="25" t="s">
        <v>17</v>
      </c>
      <c r="D83" s="55">
        <f>D84+D85+D86+D87</f>
        <v>0</v>
      </c>
      <c r="E83" s="50">
        <f>E84+E85+E86+E87</f>
        <v>0</v>
      </c>
      <c r="F83" s="55">
        <f>F84+F85+F86+F87</f>
        <v>0</v>
      </c>
      <c r="G83" s="55">
        <f t="shared" ref="G83:I83" si="57">G84+G85+G86+G87</f>
        <v>0</v>
      </c>
      <c r="H83" s="55">
        <f t="shared" si="57"/>
        <v>14859.43771</v>
      </c>
      <c r="I83" s="94">
        <f t="shared" si="57"/>
        <v>0</v>
      </c>
      <c r="J83" s="171">
        <f>J84+J85+J86+J87</f>
        <v>0</v>
      </c>
      <c r="K83" s="94">
        <f t="shared" ref="K83:O83" si="58">K84+K85+K86+K87</f>
        <v>0</v>
      </c>
      <c r="L83" s="94">
        <f t="shared" si="58"/>
        <v>0</v>
      </c>
      <c r="M83" s="94">
        <f t="shared" si="58"/>
        <v>0</v>
      </c>
      <c r="N83" s="94">
        <f t="shared" si="58"/>
        <v>0</v>
      </c>
      <c r="O83" s="94">
        <f t="shared" si="58"/>
        <v>0</v>
      </c>
      <c r="P83" s="86">
        <f t="shared" si="48"/>
        <v>14859.43771</v>
      </c>
    </row>
    <row r="84" spans="1:16" ht="31.5" x14ac:dyDescent="0.25">
      <c r="A84" s="241"/>
      <c r="B84" s="248"/>
      <c r="C84" s="72" t="s">
        <v>21</v>
      </c>
      <c r="D84" s="55">
        <v>0</v>
      </c>
      <c r="E84" s="50">
        <v>0</v>
      </c>
      <c r="F84" s="55">
        <v>0</v>
      </c>
      <c r="G84" s="65">
        <v>0</v>
      </c>
      <c r="H84" s="55">
        <v>0</v>
      </c>
      <c r="I84" s="94">
        <v>0</v>
      </c>
      <c r="J84" s="172">
        <v>0</v>
      </c>
      <c r="K84" s="96">
        <v>0</v>
      </c>
      <c r="L84" s="96">
        <v>0</v>
      </c>
      <c r="M84" s="96">
        <v>0</v>
      </c>
      <c r="N84" s="96">
        <v>0</v>
      </c>
      <c r="O84" s="96">
        <v>0</v>
      </c>
      <c r="P84" s="86">
        <f t="shared" si="48"/>
        <v>0</v>
      </c>
    </row>
    <row r="85" spans="1:16" ht="15.75" x14ac:dyDescent="0.25">
      <c r="A85" s="241"/>
      <c r="B85" s="248"/>
      <c r="C85" s="72" t="s">
        <v>22</v>
      </c>
      <c r="D85" s="55">
        <v>0</v>
      </c>
      <c r="E85" s="50">
        <v>0</v>
      </c>
      <c r="F85" s="55">
        <v>0</v>
      </c>
      <c r="G85" s="65">
        <v>0</v>
      </c>
      <c r="H85" s="55">
        <v>14840.948</v>
      </c>
      <c r="I85" s="94">
        <v>0</v>
      </c>
      <c r="J85" s="172">
        <v>0</v>
      </c>
      <c r="K85" s="96">
        <v>0</v>
      </c>
      <c r="L85" s="96">
        <v>0</v>
      </c>
      <c r="M85" s="96">
        <v>0</v>
      </c>
      <c r="N85" s="96">
        <v>0</v>
      </c>
      <c r="O85" s="96">
        <v>0</v>
      </c>
      <c r="P85" s="86">
        <f t="shared" si="48"/>
        <v>14840.948</v>
      </c>
    </row>
    <row r="86" spans="1:16" ht="15.75" x14ac:dyDescent="0.25">
      <c r="A86" s="241"/>
      <c r="B86" s="248"/>
      <c r="C86" s="72" t="s">
        <v>23</v>
      </c>
      <c r="D86" s="55">
        <v>0</v>
      </c>
      <c r="E86" s="50">
        <v>0</v>
      </c>
      <c r="F86" s="55">
        <v>0</v>
      </c>
      <c r="G86" s="65">
        <v>0</v>
      </c>
      <c r="H86" s="55">
        <v>18.489709999999999</v>
      </c>
      <c r="I86" s="94">
        <v>0</v>
      </c>
      <c r="J86" s="172">
        <v>0</v>
      </c>
      <c r="K86" s="96">
        <v>0</v>
      </c>
      <c r="L86" s="96">
        <v>0</v>
      </c>
      <c r="M86" s="96">
        <v>0</v>
      </c>
      <c r="N86" s="96">
        <v>0</v>
      </c>
      <c r="O86" s="96">
        <v>0</v>
      </c>
      <c r="P86" s="86">
        <f t="shared" si="48"/>
        <v>18.489709999999999</v>
      </c>
    </row>
    <row r="87" spans="1:16" ht="31.5" x14ac:dyDescent="0.25">
      <c r="A87" s="241"/>
      <c r="B87" s="248"/>
      <c r="C87" s="72" t="s">
        <v>24</v>
      </c>
      <c r="D87" s="52">
        <v>0</v>
      </c>
      <c r="E87" s="51">
        <v>0</v>
      </c>
      <c r="F87" s="52">
        <v>0</v>
      </c>
      <c r="G87" s="134">
        <v>0</v>
      </c>
      <c r="H87" s="52">
        <v>0</v>
      </c>
      <c r="I87" s="98">
        <v>0</v>
      </c>
      <c r="J87" s="173">
        <v>0</v>
      </c>
      <c r="K87" s="152">
        <v>0</v>
      </c>
      <c r="L87" s="152">
        <v>0</v>
      </c>
      <c r="M87" s="152">
        <v>0</v>
      </c>
      <c r="N87" s="152">
        <v>0</v>
      </c>
      <c r="O87" s="152">
        <v>0</v>
      </c>
      <c r="P87" s="86">
        <f t="shared" si="48"/>
        <v>0</v>
      </c>
    </row>
    <row r="88" spans="1:16" ht="15.75" x14ac:dyDescent="0.25">
      <c r="A88" s="241" t="s">
        <v>60</v>
      </c>
      <c r="B88" s="248" t="s">
        <v>52</v>
      </c>
      <c r="C88" s="25" t="s">
        <v>17</v>
      </c>
      <c r="D88" s="55">
        <f>D89+D90+D91+D92</f>
        <v>0</v>
      </c>
      <c r="E88" s="50">
        <f>E89+E90+E91+E92</f>
        <v>0</v>
      </c>
      <c r="F88" s="55">
        <f>F89+F90+F91+F92</f>
        <v>0</v>
      </c>
      <c r="G88" s="55">
        <f t="shared" ref="G88:I88" si="59">G89+G90+G91+G92</f>
        <v>0</v>
      </c>
      <c r="H88" s="55">
        <f t="shared" si="59"/>
        <v>581.68984999999998</v>
      </c>
      <c r="I88" s="94">
        <f t="shared" si="59"/>
        <v>0</v>
      </c>
      <c r="J88" s="171">
        <f>J89+J90+J91+J92</f>
        <v>0</v>
      </c>
      <c r="K88" s="94">
        <f t="shared" ref="K88:O88" si="60">K89+K90+K91+K92</f>
        <v>0</v>
      </c>
      <c r="L88" s="94">
        <f t="shared" si="60"/>
        <v>0</v>
      </c>
      <c r="M88" s="94">
        <f t="shared" si="60"/>
        <v>0</v>
      </c>
      <c r="N88" s="94">
        <f t="shared" si="60"/>
        <v>0</v>
      </c>
      <c r="O88" s="94">
        <f t="shared" si="60"/>
        <v>0</v>
      </c>
      <c r="P88" s="86">
        <f t="shared" si="48"/>
        <v>581.68984999999998</v>
      </c>
    </row>
    <row r="89" spans="1:16" ht="31.5" x14ac:dyDescent="0.25">
      <c r="A89" s="241"/>
      <c r="B89" s="248"/>
      <c r="C89" s="72" t="s">
        <v>21</v>
      </c>
      <c r="D89" s="55">
        <v>0</v>
      </c>
      <c r="E89" s="50">
        <v>0</v>
      </c>
      <c r="F89" s="55">
        <v>0</v>
      </c>
      <c r="G89" s="65">
        <v>0</v>
      </c>
      <c r="H89" s="55">
        <v>0</v>
      </c>
      <c r="I89" s="94">
        <v>0</v>
      </c>
      <c r="J89" s="172">
        <v>0</v>
      </c>
      <c r="K89" s="96">
        <v>0</v>
      </c>
      <c r="L89" s="96">
        <v>0</v>
      </c>
      <c r="M89" s="96">
        <v>0</v>
      </c>
      <c r="N89" s="96">
        <v>0</v>
      </c>
      <c r="O89" s="96">
        <v>0</v>
      </c>
      <c r="P89" s="86">
        <f t="shared" si="48"/>
        <v>0</v>
      </c>
    </row>
    <row r="90" spans="1:16" ht="15.75" x14ac:dyDescent="0.25">
      <c r="A90" s="241"/>
      <c r="B90" s="248"/>
      <c r="C90" s="72" t="s">
        <v>22</v>
      </c>
      <c r="D90" s="55">
        <v>0</v>
      </c>
      <c r="E90" s="50">
        <v>0</v>
      </c>
      <c r="F90" s="55">
        <v>0</v>
      </c>
      <c r="G90" s="65">
        <v>0</v>
      </c>
      <c r="H90" s="55">
        <v>580.96600000000001</v>
      </c>
      <c r="I90" s="94">
        <v>0</v>
      </c>
      <c r="J90" s="172">
        <v>0</v>
      </c>
      <c r="K90" s="96">
        <v>0</v>
      </c>
      <c r="L90" s="96">
        <v>0</v>
      </c>
      <c r="M90" s="96">
        <v>0</v>
      </c>
      <c r="N90" s="96">
        <v>0</v>
      </c>
      <c r="O90" s="96">
        <v>0</v>
      </c>
      <c r="P90" s="86">
        <f t="shared" si="48"/>
        <v>580.96600000000001</v>
      </c>
    </row>
    <row r="91" spans="1:16" ht="15.75" x14ac:dyDescent="0.25">
      <c r="A91" s="241"/>
      <c r="B91" s="248"/>
      <c r="C91" s="72" t="s">
        <v>23</v>
      </c>
      <c r="D91" s="55">
        <v>0</v>
      </c>
      <c r="E91" s="50">
        <v>0</v>
      </c>
      <c r="F91" s="55">
        <v>0</v>
      </c>
      <c r="G91" s="65">
        <v>0</v>
      </c>
      <c r="H91" s="55">
        <v>0.72384999999999999</v>
      </c>
      <c r="I91" s="94">
        <v>0</v>
      </c>
      <c r="J91" s="172">
        <v>0</v>
      </c>
      <c r="K91" s="96">
        <v>0</v>
      </c>
      <c r="L91" s="96">
        <v>0</v>
      </c>
      <c r="M91" s="96">
        <v>0</v>
      </c>
      <c r="N91" s="96">
        <v>0</v>
      </c>
      <c r="O91" s="96">
        <v>0</v>
      </c>
      <c r="P91" s="86">
        <f t="shared" si="48"/>
        <v>0.72384999999999999</v>
      </c>
    </row>
    <row r="92" spans="1:16" ht="31.5" x14ac:dyDescent="0.25">
      <c r="A92" s="241"/>
      <c r="B92" s="248"/>
      <c r="C92" s="72" t="s">
        <v>24</v>
      </c>
      <c r="D92" s="52">
        <v>0</v>
      </c>
      <c r="E92" s="51">
        <v>0</v>
      </c>
      <c r="F92" s="52">
        <v>0</v>
      </c>
      <c r="G92" s="134">
        <v>0</v>
      </c>
      <c r="H92" s="52">
        <v>0</v>
      </c>
      <c r="I92" s="98">
        <v>0</v>
      </c>
      <c r="J92" s="173">
        <v>0</v>
      </c>
      <c r="K92" s="152">
        <v>0</v>
      </c>
      <c r="L92" s="152">
        <v>0</v>
      </c>
      <c r="M92" s="152">
        <v>0</v>
      </c>
      <c r="N92" s="152">
        <v>0</v>
      </c>
      <c r="O92" s="152">
        <v>0</v>
      </c>
      <c r="P92" s="86">
        <f t="shared" si="48"/>
        <v>0</v>
      </c>
    </row>
    <row r="93" spans="1:16" ht="15.75" x14ac:dyDescent="0.25">
      <c r="A93" s="241" t="s">
        <v>61</v>
      </c>
      <c r="B93" s="248" t="s">
        <v>53</v>
      </c>
      <c r="C93" s="25" t="s">
        <v>17</v>
      </c>
      <c r="D93" s="55">
        <f>D94+D95+D96+D97</f>
        <v>0</v>
      </c>
      <c r="E93" s="50">
        <f>E94+E95+E96+E97</f>
        <v>0</v>
      </c>
      <c r="F93" s="55">
        <f>F94+F95+F96+F97</f>
        <v>0</v>
      </c>
      <c r="G93" s="55">
        <f t="shared" ref="G93:I93" si="61">G94+G95+G96+G97</f>
        <v>0</v>
      </c>
      <c r="H93" s="55">
        <f t="shared" si="61"/>
        <v>2099.0318499999998</v>
      </c>
      <c r="I93" s="94">
        <f t="shared" si="61"/>
        <v>0</v>
      </c>
      <c r="J93" s="171">
        <f>J94+J95+J96+J97</f>
        <v>0</v>
      </c>
      <c r="K93" s="94">
        <f t="shared" ref="K93:O93" si="62">K94+K95+K96+K97</f>
        <v>0</v>
      </c>
      <c r="L93" s="94">
        <f t="shared" si="62"/>
        <v>0</v>
      </c>
      <c r="M93" s="94">
        <f t="shared" si="62"/>
        <v>0</v>
      </c>
      <c r="N93" s="94">
        <f t="shared" si="62"/>
        <v>0</v>
      </c>
      <c r="O93" s="94">
        <f t="shared" si="62"/>
        <v>0</v>
      </c>
      <c r="P93" s="86">
        <f t="shared" si="48"/>
        <v>2099.0318499999998</v>
      </c>
    </row>
    <row r="94" spans="1:16" ht="31.5" x14ac:dyDescent="0.25">
      <c r="A94" s="241"/>
      <c r="B94" s="248"/>
      <c r="C94" s="72" t="s">
        <v>21</v>
      </c>
      <c r="D94" s="55">
        <v>0</v>
      </c>
      <c r="E94" s="50">
        <v>0</v>
      </c>
      <c r="F94" s="55">
        <v>0</v>
      </c>
      <c r="G94" s="65">
        <v>0</v>
      </c>
      <c r="H94" s="55">
        <v>0</v>
      </c>
      <c r="I94" s="94">
        <v>0</v>
      </c>
      <c r="J94" s="172">
        <v>0</v>
      </c>
      <c r="K94" s="96">
        <v>0</v>
      </c>
      <c r="L94" s="96">
        <v>0</v>
      </c>
      <c r="M94" s="96">
        <v>0</v>
      </c>
      <c r="N94" s="96">
        <v>0</v>
      </c>
      <c r="O94" s="96">
        <v>0</v>
      </c>
      <c r="P94" s="86">
        <f t="shared" si="48"/>
        <v>0</v>
      </c>
    </row>
    <row r="95" spans="1:16" ht="15.75" x14ac:dyDescent="0.25">
      <c r="A95" s="241"/>
      <c r="B95" s="248"/>
      <c r="C95" s="72" t="s">
        <v>22</v>
      </c>
      <c r="D95" s="55">
        <v>0</v>
      </c>
      <c r="E95" s="50">
        <v>0</v>
      </c>
      <c r="F95" s="55">
        <v>0</v>
      </c>
      <c r="G95" s="65">
        <v>0</v>
      </c>
      <c r="H95" s="55">
        <v>2096.42</v>
      </c>
      <c r="I95" s="94">
        <v>0</v>
      </c>
      <c r="J95" s="172">
        <v>0</v>
      </c>
      <c r="K95" s="96">
        <v>0</v>
      </c>
      <c r="L95" s="96">
        <v>0</v>
      </c>
      <c r="M95" s="96">
        <v>0</v>
      </c>
      <c r="N95" s="96">
        <v>0</v>
      </c>
      <c r="O95" s="96">
        <v>0</v>
      </c>
      <c r="P95" s="86">
        <f t="shared" si="48"/>
        <v>2096.42</v>
      </c>
    </row>
    <row r="96" spans="1:16" ht="15.75" x14ac:dyDescent="0.25">
      <c r="A96" s="241"/>
      <c r="B96" s="248"/>
      <c r="C96" s="72" t="s">
        <v>23</v>
      </c>
      <c r="D96" s="55">
        <v>0</v>
      </c>
      <c r="E96" s="50">
        <v>0</v>
      </c>
      <c r="F96" s="55">
        <v>0</v>
      </c>
      <c r="G96" s="65">
        <v>0</v>
      </c>
      <c r="H96" s="55">
        <v>2.61185</v>
      </c>
      <c r="I96" s="94">
        <v>0</v>
      </c>
      <c r="J96" s="172">
        <v>0</v>
      </c>
      <c r="K96" s="96">
        <v>0</v>
      </c>
      <c r="L96" s="96">
        <v>0</v>
      </c>
      <c r="M96" s="96">
        <v>0</v>
      </c>
      <c r="N96" s="96">
        <v>0</v>
      </c>
      <c r="O96" s="96">
        <v>0</v>
      </c>
      <c r="P96" s="86">
        <f t="shared" si="48"/>
        <v>2.61185</v>
      </c>
    </row>
    <row r="97" spans="1:16" ht="31.5" x14ac:dyDescent="0.25">
      <c r="A97" s="241"/>
      <c r="B97" s="248"/>
      <c r="C97" s="72" t="s">
        <v>24</v>
      </c>
      <c r="D97" s="52">
        <v>0</v>
      </c>
      <c r="E97" s="51">
        <v>0</v>
      </c>
      <c r="F97" s="52">
        <v>0</v>
      </c>
      <c r="G97" s="134">
        <v>0</v>
      </c>
      <c r="H97" s="52">
        <v>0</v>
      </c>
      <c r="I97" s="98">
        <v>0</v>
      </c>
      <c r="J97" s="173">
        <v>0</v>
      </c>
      <c r="K97" s="152">
        <v>0</v>
      </c>
      <c r="L97" s="152">
        <v>0</v>
      </c>
      <c r="M97" s="152">
        <v>0</v>
      </c>
      <c r="N97" s="152">
        <v>0</v>
      </c>
      <c r="O97" s="152">
        <v>0</v>
      </c>
      <c r="P97" s="86">
        <f t="shared" si="48"/>
        <v>0</v>
      </c>
    </row>
    <row r="98" spans="1:16" ht="15.75" x14ac:dyDescent="0.25">
      <c r="A98" s="241" t="s">
        <v>62</v>
      </c>
      <c r="B98" s="248" t="s">
        <v>54</v>
      </c>
      <c r="C98" s="25" t="s">
        <v>17</v>
      </c>
      <c r="D98" s="55">
        <f>D99+D100+D101+D102</f>
        <v>0</v>
      </c>
      <c r="E98" s="50">
        <f>E99+E100+E101+E102</f>
        <v>0</v>
      </c>
      <c r="F98" s="55">
        <f>F99+F100+F101+F102</f>
        <v>0</v>
      </c>
      <c r="G98" s="55">
        <f t="shared" ref="G98:I98" si="63">G99+G100+G101+G102</f>
        <v>0</v>
      </c>
      <c r="H98" s="55">
        <f t="shared" si="63"/>
        <v>1096.6488000000002</v>
      </c>
      <c r="I98" s="94">
        <f t="shared" si="63"/>
        <v>0</v>
      </c>
      <c r="J98" s="171">
        <f>J99+J100+J101+J102</f>
        <v>0</v>
      </c>
      <c r="K98" s="94">
        <f t="shared" ref="K98:O98" si="64">K99+K100+K101+K102</f>
        <v>0</v>
      </c>
      <c r="L98" s="94">
        <f t="shared" si="64"/>
        <v>0</v>
      </c>
      <c r="M98" s="94">
        <f t="shared" si="64"/>
        <v>0</v>
      </c>
      <c r="N98" s="94">
        <f t="shared" si="64"/>
        <v>0</v>
      </c>
      <c r="O98" s="94">
        <f t="shared" si="64"/>
        <v>0</v>
      </c>
      <c r="P98" s="86">
        <f t="shared" si="48"/>
        <v>1096.6488000000002</v>
      </c>
    </row>
    <row r="99" spans="1:16" ht="31.5" x14ac:dyDescent="0.25">
      <c r="A99" s="241"/>
      <c r="B99" s="248"/>
      <c r="C99" s="72" t="s">
        <v>21</v>
      </c>
      <c r="D99" s="55">
        <v>0</v>
      </c>
      <c r="E99" s="50">
        <v>0</v>
      </c>
      <c r="F99" s="55">
        <v>0</v>
      </c>
      <c r="G99" s="65">
        <v>0</v>
      </c>
      <c r="H99" s="55">
        <v>0</v>
      </c>
      <c r="I99" s="94">
        <v>0</v>
      </c>
      <c r="J99" s="172">
        <v>0</v>
      </c>
      <c r="K99" s="96">
        <v>0</v>
      </c>
      <c r="L99" s="96">
        <v>0</v>
      </c>
      <c r="M99" s="96">
        <v>0</v>
      </c>
      <c r="N99" s="96">
        <v>0</v>
      </c>
      <c r="O99" s="96">
        <v>0</v>
      </c>
      <c r="P99" s="86">
        <f t="shared" si="48"/>
        <v>0</v>
      </c>
    </row>
    <row r="100" spans="1:16" ht="15.75" x14ac:dyDescent="0.25">
      <c r="A100" s="241"/>
      <c r="B100" s="248"/>
      <c r="C100" s="72" t="s">
        <v>22</v>
      </c>
      <c r="D100" s="55">
        <v>0</v>
      </c>
      <c r="E100" s="50">
        <v>0</v>
      </c>
      <c r="F100" s="55">
        <v>0</v>
      </c>
      <c r="G100" s="65">
        <v>0</v>
      </c>
      <c r="H100" s="55">
        <v>1095.2840000000001</v>
      </c>
      <c r="I100" s="94">
        <v>0</v>
      </c>
      <c r="J100" s="172">
        <v>0</v>
      </c>
      <c r="K100" s="96">
        <v>0</v>
      </c>
      <c r="L100" s="96">
        <v>0</v>
      </c>
      <c r="M100" s="96">
        <v>0</v>
      </c>
      <c r="N100" s="96">
        <v>0</v>
      </c>
      <c r="O100" s="96">
        <v>0</v>
      </c>
      <c r="P100" s="86">
        <f t="shared" si="48"/>
        <v>1095.2840000000001</v>
      </c>
    </row>
    <row r="101" spans="1:16" ht="15.75" x14ac:dyDescent="0.25">
      <c r="A101" s="241"/>
      <c r="B101" s="248"/>
      <c r="C101" s="72" t="s">
        <v>23</v>
      </c>
      <c r="D101" s="55">
        <v>0</v>
      </c>
      <c r="E101" s="50">
        <v>0</v>
      </c>
      <c r="F101" s="55">
        <v>0</v>
      </c>
      <c r="G101" s="65">
        <v>0</v>
      </c>
      <c r="H101" s="55">
        <v>1.3648</v>
      </c>
      <c r="I101" s="94">
        <v>0</v>
      </c>
      <c r="J101" s="172">
        <v>0</v>
      </c>
      <c r="K101" s="96">
        <v>0</v>
      </c>
      <c r="L101" s="96">
        <v>0</v>
      </c>
      <c r="M101" s="96">
        <v>0</v>
      </c>
      <c r="N101" s="96">
        <v>0</v>
      </c>
      <c r="O101" s="96">
        <v>0</v>
      </c>
      <c r="P101" s="86">
        <f t="shared" si="48"/>
        <v>1.3648</v>
      </c>
    </row>
    <row r="102" spans="1:16" ht="31.5" x14ac:dyDescent="0.25">
      <c r="A102" s="241"/>
      <c r="B102" s="248"/>
      <c r="C102" s="72" t="s">
        <v>24</v>
      </c>
      <c r="D102" s="52">
        <v>0</v>
      </c>
      <c r="E102" s="51">
        <v>0</v>
      </c>
      <c r="F102" s="52">
        <v>0</v>
      </c>
      <c r="G102" s="134">
        <v>0</v>
      </c>
      <c r="H102" s="52">
        <v>0</v>
      </c>
      <c r="I102" s="98">
        <v>0</v>
      </c>
      <c r="J102" s="173">
        <v>0</v>
      </c>
      <c r="K102" s="152">
        <v>0</v>
      </c>
      <c r="L102" s="152">
        <v>0</v>
      </c>
      <c r="M102" s="152">
        <v>0</v>
      </c>
      <c r="N102" s="152">
        <v>0</v>
      </c>
      <c r="O102" s="152">
        <v>0</v>
      </c>
      <c r="P102" s="86">
        <f t="shared" si="48"/>
        <v>0</v>
      </c>
    </row>
    <row r="103" spans="1:16" ht="15.75" customHeight="1" x14ac:dyDescent="0.25">
      <c r="A103" s="241" t="s">
        <v>63</v>
      </c>
      <c r="B103" s="248" t="s">
        <v>55</v>
      </c>
      <c r="C103" s="25" t="s">
        <v>17</v>
      </c>
      <c r="D103" s="55">
        <f>D104+D105+D106+D107</f>
        <v>0</v>
      </c>
      <c r="E103" s="50">
        <f>E104+E105+E106+E107</f>
        <v>0</v>
      </c>
      <c r="F103" s="55">
        <f>F104+F105+F106+F107</f>
        <v>0</v>
      </c>
      <c r="G103" s="55">
        <f t="shared" ref="G103:I103" si="65">G104+G105+G106+G107</f>
        <v>0</v>
      </c>
      <c r="H103" s="55">
        <f t="shared" si="65"/>
        <v>5261.6098000000002</v>
      </c>
      <c r="I103" s="94">
        <f t="shared" si="65"/>
        <v>0</v>
      </c>
      <c r="J103" s="171">
        <f>J104+J105+J106+J107</f>
        <v>0</v>
      </c>
      <c r="K103" s="94">
        <f t="shared" ref="K103:O103" si="66">K104+K105+K106+K107</f>
        <v>0</v>
      </c>
      <c r="L103" s="94">
        <f t="shared" si="66"/>
        <v>0</v>
      </c>
      <c r="M103" s="94">
        <f t="shared" si="66"/>
        <v>0</v>
      </c>
      <c r="N103" s="94">
        <f t="shared" si="66"/>
        <v>0</v>
      </c>
      <c r="O103" s="94">
        <f t="shared" si="66"/>
        <v>0</v>
      </c>
      <c r="P103" s="86">
        <f t="shared" si="48"/>
        <v>5261.6098000000002</v>
      </c>
    </row>
    <row r="104" spans="1:16" ht="31.5" x14ac:dyDescent="0.25">
      <c r="A104" s="241"/>
      <c r="B104" s="248"/>
      <c r="C104" s="72" t="s">
        <v>21</v>
      </c>
      <c r="D104" s="55">
        <v>0</v>
      </c>
      <c r="E104" s="50">
        <v>0</v>
      </c>
      <c r="F104" s="55">
        <v>0</v>
      </c>
      <c r="G104" s="65">
        <v>0</v>
      </c>
      <c r="H104" s="55">
        <v>0</v>
      </c>
      <c r="I104" s="94">
        <v>0</v>
      </c>
      <c r="J104" s="172">
        <v>0</v>
      </c>
      <c r="K104" s="96">
        <v>0</v>
      </c>
      <c r="L104" s="96">
        <v>0</v>
      </c>
      <c r="M104" s="96">
        <v>0</v>
      </c>
      <c r="N104" s="96">
        <v>0</v>
      </c>
      <c r="O104" s="96">
        <v>0</v>
      </c>
      <c r="P104" s="86">
        <f t="shared" si="48"/>
        <v>0</v>
      </c>
    </row>
    <row r="105" spans="1:16" ht="15.75" x14ac:dyDescent="0.25">
      <c r="A105" s="241"/>
      <c r="B105" s="248"/>
      <c r="C105" s="72" t="s">
        <v>22</v>
      </c>
      <c r="D105" s="55">
        <v>0</v>
      </c>
      <c r="E105" s="50">
        <v>0</v>
      </c>
      <c r="F105" s="55">
        <v>0</v>
      </c>
      <c r="G105" s="65">
        <v>0</v>
      </c>
      <c r="H105" s="55">
        <v>5255.0630000000001</v>
      </c>
      <c r="I105" s="94">
        <v>0</v>
      </c>
      <c r="J105" s="172">
        <v>0</v>
      </c>
      <c r="K105" s="96">
        <v>0</v>
      </c>
      <c r="L105" s="96">
        <v>0</v>
      </c>
      <c r="M105" s="96">
        <v>0</v>
      </c>
      <c r="N105" s="96">
        <v>0</v>
      </c>
      <c r="O105" s="96">
        <v>0</v>
      </c>
      <c r="P105" s="86">
        <f t="shared" si="48"/>
        <v>5255.0630000000001</v>
      </c>
    </row>
    <row r="106" spans="1:16" ht="15.75" x14ac:dyDescent="0.25">
      <c r="A106" s="241"/>
      <c r="B106" s="248"/>
      <c r="C106" s="72" t="s">
        <v>23</v>
      </c>
      <c r="D106" s="55">
        <v>0</v>
      </c>
      <c r="E106" s="50">
        <v>0</v>
      </c>
      <c r="F106" s="55">
        <v>0</v>
      </c>
      <c r="G106" s="65">
        <v>0</v>
      </c>
      <c r="H106" s="55">
        <v>6.5468000000000002</v>
      </c>
      <c r="I106" s="94">
        <v>0</v>
      </c>
      <c r="J106" s="172">
        <v>0</v>
      </c>
      <c r="K106" s="96">
        <v>0</v>
      </c>
      <c r="L106" s="96">
        <v>0</v>
      </c>
      <c r="M106" s="96">
        <v>0</v>
      </c>
      <c r="N106" s="96">
        <v>0</v>
      </c>
      <c r="O106" s="96">
        <v>0</v>
      </c>
      <c r="P106" s="86">
        <f t="shared" si="48"/>
        <v>6.5468000000000002</v>
      </c>
    </row>
    <row r="107" spans="1:16" ht="38.25" customHeight="1" x14ac:dyDescent="0.25">
      <c r="A107" s="241"/>
      <c r="B107" s="248"/>
      <c r="C107" s="72" t="s">
        <v>24</v>
      </c>
      <c r="D107" s="52">
        <v>0</v>
      </c>
      <c r="E107" s="51">
        <v>0</v>
      </c>
      <c r="F107" s="52">
        <v>0</v>
      </c>
      <c r="G107" s="134">
        <v>0</v>
      </c>
      <c r="H107" s="52">
        <v>0</v>
      </c>
      <c r="I107" s="98">
        <v>0</v>
      </c>
      <c r="J107" s="173">
        <v>0</v>
      </c>
      <c r="K107" s="152">
        <v>0</v>
      </c>
      <c r="L107" s="152">
        <v>0</v>
      </c>
      <c r="M107" s="152">
        <v>0</v>
      </c>
      <c r="N107" s="152">
        <v>0</v>
      </c>
      <c r="O107" s="152">
        <v>0</v>
      </c>
      <c r="P107" s="86">
        <f t="shared" si="48"/>
        <v>0</v>
      </c>
    </row>
    <row r="108" spans="1:16" ht="18" customHeight="1" x14ac:dyDescent="0.25">
      <c r="A108" s="282" t="s">
        <v>107</v>
      </c>
      <c r="B108" s="285" t="s">
        <v>108</v>
      </c>
      <c r="C108" s="25" t="s">
        <v>17</v>
      </c>
      <c r="D108" s="55">
        <f>SUM(D109:D113)</f>
        <v>0</v>
      </c>
      <c r="E108" s="55">
        <f t="shared" ref="E108:I108" si="67">SUM(E109:E113)</f>
        <v>0</v>
      </c>
      <c r="F108" s="55">
        <f t="shared" si="67"/>
        <v>0</v>
      </c>
      <c r="G108" s="55">
        <f t="shared" si="67"/>
        <v>0</v>
      </c>
      <c r="H108" s="55">
        <f t="shared" si="67"/>
        <v>0</v>
      </c>
      <c r="I108" s="55">
        <f t="shared" si="67"/>
        <v>0</v>
      </c>
      <c r="J108" s="171">
        <f>SUM(J109:J113)</f>
        <v>396.68154999999996</v>
      </c>
      <c r="K108" s="94">
        <f t="shared" ref="K108:O108" si="68">SUM(K109:K113)</f>
        <v>0</v>
      </c>
      <c r="L108" s="94">
        <f t="shared" si="68"/>
        <v>0</v>
      </c>
      <c r="M108" s="94">
        <f t="shared" si="68"/>
        <v>0</v>
      </c>
      <c r="N108" s="94">
        <f t="shared" si="68"/>
        <v>0</v>
      </c>
      <c r="O108" s="94">
        <f t="shared" si="68"/>
        <v>0</v>
      </c>
      <c r="P108" s="86">
        <f t="shared" ref="P108:P113" si="69">SUM(D108:O108)</f>
        <v>396.68154999999996</v>
      </c>
    </row>
    <row r="109" spans="1:16" ht="31.5" customHeight="1" x14ac:dyDescent="0.25">
      <c r="A109" s="283"/>
      <c r="B109" s="285"/>
      <c r="C109" s="185" t="s">
        <v>21</v>
      </c>
      <c r="D109" s="55">
        <v>0</v>
      </c>
      <c r="E109" s="50">
        <v>0</v>
      </c>
      <c r="F109" s="55">
        <v>0</v>
      </c>
      <c r="G109" s="65">
        <v>0</v>
      </c>
      <c r="H109" s="55">
        <v>0</v>
      </c>
      <c r="I109" s="94">
        <v>0</v>
      </c>
      <c r="J109" s="172">
        <v>0</v>
      </c>
      <c r="K109" s="96">
        <v>0</v>
      </c>
      <c r="L109" s="96">
        <v>0</v>
      </c>
      <c r="M109" s="96">
        <v>0</v>
      </c>
      <c r="N109" s="96">
        <v>0</v>
      </c>
      <c r="O109" s="96">
        <v>0</v>
      </c>
      <c r="P109" s="86">
        <f t="shared" si="69"/>
        <v>0</v>
      </c>
    </row>
    <row r="110" spans="1:16" ht="21.75" customHeight="1" x14ac:dyDescent="0.25">
      <c r="A110" s="283"/>
      <c r="B110" s="285"/>
      <c r="C110" s="185" t="s">
        <v>22</v>
      </c>
      <c r="D110" s="55">
        <v>0</v>
      </c>
      <c r="E110" s="50">
        <v>0</v>
      </c>
      <c r="F110" s="55">
        <v>0</v>
      </c>
      <c r="G110" s="65">
        <v>0</v>
      </c>
      <c r="H110" s="55">
        <v>0</v>
      </c>
      <c r="I110" s="94">
        <v>0</v>
      </c>
      <c r="J110" s="172">
        <v>0</v>
      </c>
      <c r="K110" s="96">
        <v>0</v>
      </c>
      <c r="L110" s="96">
        <v>0</v>
      </c>
      <c r="M110" s="96">
        <v>0</v>
      </c>
      <c r="N110" s="96">
        <v>0</v>
      </c>
      <c r="O110" s="96">
        <v>0</v>
      </c>
      <c r="P110" s="86">
        <f t="shared" si="69"/>
        <v>0</v>
      </c>
    </row>
    <row r="111" spans="1:16" ht="21.75" customHeight="1" x14ac:dyDescent="0.25">
      <c r="A111" s="283"/>
      <c r="B111" s="285"/>
      <c r="C111" s="185" t="s">
        <v>104</v>
      </c>
      <c r="D111" s="55">
        <v>0</v>
      </c>
      <c r="E111" s="50">
        <v>0</v>
      </c>
      <c r="F111" s="55">
        <v>0</v>
      </c>
      <c r="G111" s="65">
        <v>0</v>
      </c>
      <c r="H111" s="55">
        <v>0</v>
      </c>
      <c r="I111" s="94">
        <v>0</v>
      </c>
      <c r="J111" s="172">
        <v>392.71472999999997</v>
      </c>
      <c r="K111" s="96">
        <v>0</v>
      </c>
      <c r="L111" s="96">
        <v>0</v>
      </c>
      <c r="M111" s="96">
        <v>0</v>
      </c>
      <c r="N111" s="96">
        <v>0</v>
      </c>
      <c r="O111" s="96">
        <v>0</v>
      </c>
      <c r="P111" s="86">
        <f t="shared" ref="P111" si="70">SUM(D111:O111)</f>
        <v>392.71472999999997</v>
      </c>
    </row>
    <row r="112" spans="1:16" ht="20.25" customHeight="1" x14ac:dyDescent="0.25">
      <c r="A112" s="283"/>
      <c r="B112" s="285"/>
      <c r="C112" s="185" t="s">
        <v>23</v>
      </c>
      <c r="D112" s="55">
        <v>0</v>
      </c>
      <c r="E112" s="50">
        <v>0</v>
      </c>
      <c r="F112" s="55">
        <v>0</v>
      </c>
      <c r="G112" s="65">
        <v>0</v>
      </c>
      <c r="H112" s="55">
        <v>0</v>
      </c>
      <c r="I112" s="94">
        <v>0</v>
      </c>
      <c r="J112" s="172">
        <v>3.9668199999999998</v>
      </c>
      <c r="K112" s="96">
        <v>0</v>
      </c>
      <c r="L112" s="96">
        <v>0</v>
      </c>
      <c r="M112" s="96">
        <v>0</v>
      </c>
      <c r="N112" s="96">
        <v>0</v>
      </c>
      <c r="O112" s="96">
        <v>0</v>
      </c>
      <c r="P112" s="86">
        <f t="shared" si="69"/>
        <v>3.9668199999999998</v>
      </c>
    </row>
    <row r="113" spans="1:18" ht="31.5" customHeight="1" x14ac:dyDescent="0.25">
      <c r="A113" s="284"/>
      <c r="B113" s="285"/>
      <c r="C113" s="185" t="s">
        <v>24</v>
      </c>
      <c r="D113" s="52">
        <v>0</v>
      </c>
      <c r="E113" s="51">
        <v>0</v>
      </c>
      <c r="F113" s="52">
        <v>0</v>
      </c>
      <c r="G113" s="134">
        <v>0</v>
      </c>
      <c r="H113" s="52">
        <v>0</v>
      </c>
      <c r="I113" s="98">
        <v>0</v>
      </c>
      <c r="J113" s="173">
        <v>0</v>
      </c>
      <c r="K113" s="132">
        <v>0</v>
      </c>
      <c r="L113" s="132">
        <v>0</v>
      </c>
      <c r="M113" s="132">
        <v>0</v>
      </c>
      <c r="N113" s="132">
        <v>0</v>
      </c>
      <c r="O113" s="132">
        <v>0</v>
      </c>
      <c r="P113" s="86">
        <f t="shared" si="69"/>
        <v>0</v>
      </c>
    </row>
    <row r="114" spans="1:18" ht="54" customHeight="1" x14ac:dyDescent="0.25">
      <c r="A114" s="83" t="s">
        <v>25</v>
      </c>
      <c r="B114" s="255" t="s">
        <v>2</v>
      </c>
      <c r="C114" s="256"/>
      <c r="D114" s="190">
        <f>D115+D120</f>
        <v>612.26499999999999</v>
      </c>
      <c r="E114" s="190">
        <f t="shared" ref="E114:G114" si="71">E115+E120</f>
        <v>1076.798</v>
      </c>
      <c r="F114" s="190">
        <f t="shared" si="71"/>
        <v>2517.79783</v>
      </c>
      <c r="G114" s="190">
        <f t="shared" si="71"/>
        <v>3470.8089299999997</v>
      </c>
      <c r="H114" s="190">
        <f>H115+H120</f>
        <v>560.46701000000007</v>
      </c>
      <c r="I114" s="191">
        <f>I115+I120</f>
        <v>601.64099999999996</v>
      </c>
      <c r="J114" s="175">
        <f>J115+J120</f>
        <v>8400.5755100000006</v>
      </c>
      <c r="K114" s="84">
        <f t="shared" ref="K114:O114" si="72">K115+K120</f>
        <v>954</v>
      </c>
      <c r="L114" s="84">
        <f t="shared" si="72"/>
        <v>1016.972</v>
      </c>
      <c r="M114" s="84">
        <f t="shared" si="72"/>
        <v>1016.972</v>
      </c>
      <c r="N114" s="84">
        <f t="shared" si="72"/>
        <v>1016.972</v>
      </c>
      <c r="O114" s="84">
        <f t="shared" si="72"/>
        <v>1016.972</v>
      </c>
      <c r="P114" s="86">
        <f t="shared" si="48"/>
        <v>22262.241280000006</v>
      </c>
    </row>
    <row r="115" spans="1:18" ht="15.75" x14ac:dyDescent="0.25">
      <c r="A115" s="240">
        <v>1</v>
      </c>
      <c r="B115" s="249" t="s">
        <v>28</v>
      </c>
      <c r="C115" s="25" t="s">
        <v>17</v>
      </c>
      <c r="D115" s="52">
        <f>D116+D117+D118+D119</f>
        <v>224.2</v>
      </c>
      <c r="E115" s="51">
        <f t="shared" ref="E115:H115" si="73">E116+E117+E118+E119</f>
        <v>168.2</v>
      </c>
      <c r="F115" s="52">
        <f t="shared" si="73"/>
        <v>134</v>
      </c>
      <c r="G115" s="52">
        <f t="shared" si="73"/>
        <v>216.64893000000001</v>
      </c>
      <c r="H115" s="52">
        <f t="shared" si="73"/>
        <v>100</v>
      </c>
      <c r="I115" s="98">
        <f t="shared" ref="I115:J115" si="74">I116+I117+I118+I119</f>
        <v>141.64099999999999</v>
      </c>
      <c r="J115" s="174">
        <f t="shared" si="74"/>
        <v>133.19999999999999</v>
      </c>
      <c r="K115" s="133">
        <f t="shared" ref="K115:O115" si="75">K116+K117+K118+K119</f>
        <v>300</v>
      </c>
      <c r="L115" s="133">
        <f t="shared" si="75"/>
        <v>400</v>
      </c>
      <c r="M115" s="133">
        <f t="shared" si="75"/>
        <v>400</v>
      </c>
      <c r="N115" s="133">
        <f t="shared" si="75"/>
        <v>400</v>
      </c>
      <c r="O115" s="133">
        <f t="shared" si="75"/>
        <v>400</v>
      </c>
      <c r="P115" s="86">
        <f t="shared" si="48"/>
        <v>3017.8899299999998</v>
      </c>
    </row>
    <row r="116" spans="1:18" ht="31.5" x14ac:dyDescent="0.25">
      <c r="A116" s="240"/>
      <c r="B116" s="249"/>
      <c r="C116" s="72" t="s">
        <v>21</v>
      </c>
      <c r="D116" s="52">
        <v>0</v>
      </c>
      <c r="E116" s="51">
        <v>0</v>
      </c>
      <c r="F116" s="52">
        <v>0</v>
      </c>
      <c r="G116" s="134">
        <v>0</v>
      </c>
      <c r="H116" s="52">
        <v>0</v>
      </c>
      <c r="I116" s="98">
        <v>0</v>
      </c>
      <c r="J116" s="173">
        <v>0</v>
      </c>
      <c r="K116" s="132">
        <v>0</v>
      </c>
      <c r="L116" s="132">
        <v>0</v>
      </c>
      <c r="M116" s="132">
        <v>0</v>
      </c>
      <c r="N116" s="132">
        <v>0</v>
      </c>
      <c r="O116" s="132">
        <v>0</v>
      </c>
      <c r="P116" s="86">
        <f t="shared" si="48"/>
        <v>0</v>
      </c>
      <c r="R116" s="54"/>
    </row>
    <row r="117" spans="1:18" ht="15.75" x14ac:dyDescent="0.25">
      <c r="A117" s="240"/>
      <c r="B117" s="249"/>
      <c r="C117" s="72" t="s">
        <v>22</v>
      </c>
      <c r="D117" s="52">
        <v>0</v>
      </c>
      <c r="E117" s="51">
        <v>0</v>
      </c>
      <c r="F117" s="52">
        <v>0</v>
      </c>
      <c r="G117" s="134">
        <v>0</v>
      </c>
      <c r="H117" s="52">
        <v>0</v>
      </c>
      <c r="I117" s="98">
        <v>0</v>
      </c>
      <c r="J117" s="173">
        <v>0</v>
      </c>
      <c r="K117" s="132">
        <v>0</v>
      </c>
      <c r="L117" s="132">
        <v>0</v>
      </c>
      <c r="M117" s="132">
        <v>0</v>
      </c>
      <c r="N117" s="132">
        <v>0</v>
      </c>
      <c r="O117" s="132">
        <v>0</v>
      </c>
      <c r="P117" s="86">
        <f t="shared" si="48"/>
        <v>0</v>
      </c>
    </row>
    <row r="118" spans="1:18" ht="15.75" x14ac:dyDescent="0.25">
      <c r="A118" s="240"/>
      <c r="B118" s="249"/>
      <c r="C118" s="72" t="s">
        <v>23</v>
      </c>
      <c r="D118" s="52">
        <v>224.2</v>
      </c>
      <c r="E118" s="51">
        <v>168.2</v>
      </c>
      <c r="F118" s="52">
        <v>134</v>
      </c>
      <c r="G118" s="52">
        <v>216.64893000000001</v>
      </c>
      <c r="H118" s="52">
        <v>100</v>
      </c>
      <c r="I118" s="98">
        <v>141.64099999999999</v>
      </c>
      <c r="J118" s="173">
        <v>133.19999999999999</v>
      </c>
      <c r="K118" s="132">
        <v>300</v>
      </c>
      <c r="L118" s="132">
        <v>400</v>
      </c>
      <c r="M118" s="132">
        <v>400</v>
      </c>
      <c r="N118" s="132">
        <v>400</v>
      </c>
      <c r="O118" s="132">
        <v>400</v>
      </c>
      <c r="P118" s="86">
        <f t="shared" si="48"/>
        <v>3017.8899299999998</v>
      </c>
    </row>
    <row r="119" spans="1:18" ht="31.5" x14ac:dyDescent="0.25">
      <c r="A119" s="240"/>
      <c r="B119" s="249"/>
      <c r="C119" s="72" t="s">
        <v>24</v>
      </c>
      <c r="D119" s="52">
        <v>0</v>
      </c>
      <c r="E119" s="51">
        <v>0</v>
      </c>
      <c r="F119" s="52">
        <v>0</v>
      </c>
      <c r="G119" s="134">
        <v>0</v>
      </c>
      <c r="H119" s="52">
        <v>0</v>
      </c>
      <c r="I119" s="98">
        <v>0</v>
      </c>
      <c r="J119" s="173">
        <v>0</v>
      </c>
      <c r="K119" s="132">
        <v>0</v>
      </c>
      <c r="L119" s="132">
        <v>0</v>
      </c>
      <c r="M119" s="132">
        <v>0</v>
      </c>
      <c r="N119" s="132">
        <v>0</v>
      </c>
      <c r="O119" s="132">
        <v>0</v>
      </c>
      <c r="P119" s="86">
        <f t="shared" si="48"/>
        <v>0</v>
      </c>
      <c r="Q119" s="67"/>
    </row>
    <row r="120" spans="1:18" s="1" customFormat="1" ht="15.75" x14ac:dyDescent="0.25">
      <c r="A120" s="240">
        <v>2</v>
      </c>
      <c r="B120" s="249" t="s">
        <v>29</v>
      </c>
      <c r="C120" s="25" t="s">
        <v>17</v>
      </c>
      <c r="D120" s="52">
        <f>D121+D122+D123+D124</f>
        <v>388.065</v>
      </c>
      <c r="E120" s="51">
        <f t="shared" ref="E120:H120" si="76">E121+E122+E123+E124</f>
        <v>908.59800000000007</v>
      </c>
      <c r="F120" s="52">
        <f t="shared" si="76"/>
        <v>2383.79783</v>
      </c>
      <c r="G120" s="66">
        <f t="shared" si="76"/>
        <v>3254.16</v>
      </c>
      <c r="H120" s="52">
        <f t="shared" si="76"/>
        <v>460.46701000000002</v>
      </c>
      <c r="I120" s="98">
        <f>I121+I122+I123+I124</f>
        <v>460</v>
      </c>
      <c r="J120" s="174">
        <f>J121+J122+J123+J124</f>
        <v>8267.3755099999998</v>
      </c>
      <c r="K120" s="98">
        <f t="shared" ref="K120:O120" si="77">K121+K122+K123+K124</f>
        <v>654</v>
      </c>
      <c r="L120" s="98">
        <f t="shared" si="77"/>
        <v>616.97199999999998</v>
      </c>
      <c r="M120" s="98">
        <f t="shared" si="77"/>
        <v>616.97199999999998</v>
      </c>
      <c r="N120" s="98">
        <f t="shared" si="77"/>
        <v>616.97199999999998</v>
      </c>
      <c r="O120" s="98">
        <f t="shared" si="77"/>
        <v>616.97199999999998</v>
      </c>
      <c r="P120" s="86">
        <f t="shared" si="48"/>
        <v>19244.351350000004</v>
      </c>
      <c r="Q120" s="3"/>
    </row>
    <row r="121" spans="1:18" ht="31.5" x14ac:dyDescent="0.25">
      <c r="A121" s="240"/>
      <c r="B121" s="249"/>
      <c r="C121" s="72" t="s">
        <v>21</v>
      </c>
      <c r="D121" s="52">
        <v>0</v>
      </c>
      <c r="E121" s="51">
        <v>0</v>
      </c>
      <c r="F121" s="52">
        <v>0</v>
      </c>
      <c r="G121" s="134">
        <v>0</v>
      </c>
      <c r="H121" s="52">
        <v>0</v>
      </c>
      <c r="I121" s="98">
        <f t="shared" ref="I121:O124" si="78">I126+I156</f>
        <v>0</v>
      </c>
      <c r="J121" s="174">
        <f t="shared" si="78"/>
        <v>0</v>
      </c>
      <c r="K121" s="98">
        <f t="shared" si="78"/>
        <v>0</v>
      </c>
      <c r="L121" s="98">
        <f t="shared" si="78"/>
        <v>0</v>
      </c>
      <c r="M121" s="98">
        <f t="shared" si="78"/>
        <v>0</v>
      </c>
      <c r="N121" s="98">
        <f t="shared" si="78"/>
        <v>0</v>
      </c>
      <c r="O121" s="98">
        <f t="shared" si="78"/>
        <v>0</v>
      </c>
      <c r="P121" s="86">
        <f t="shared" si="48"/>
        <v>0</v>
      </c>
    </row>
    <row r="122" spans="1:18" ht="15.75" x14ac:dyDescent="0.25">
      <c r="A122" s="240"/>
      <c r="B122" s="249"/>
      <c r="C122" s="72" t="s">
        <v>22</v>
      </c>
      <c r="D122" s="52">
        <v>0</v>
      </c>
      <c r="E122" s="52">
        <f>E157</f>
        <v>766.74800000000005</v>
      </c>
      <c r="F122" s="52">
        <f>F157</f>
        <v>2114.4699999999998</v>
      </c>
      <c r="G122" s="52">
        <f t="shared" ref="G122" si="79">G157</f>
        <v>2593.86</v>
      </c>
      <c r="H122" s="52">
        <v>0</v>
      </c>
      <c r="I122" s="98">
        <f t="shared" si="78"/>
        <v>0</v>
      </c>
      <c r="J122" s="174">
        <f t="shared" si="78"/>
        <v>1386.6999999999998</v>
      </c>
      <c r="K122" s="98">
        <f t="shared" si="78"/>
        <v>0</v>
      </c>
      <c r="L122" s="98">
        <f t="shared" si="78"/>
        <v>0</v>
      </c>
      <c r="M122" s="98">
        <f t="shared" si="78"/>
        <v>0</v>
      </c>
      <c r="N122" s="98">
        <f t="shared" si="78"/>
        <v>0</v>
      </c>
      <c r="O122" s="98">
        <f t="shared" si="78"/>
        <v>0</v>
      </c>
      <c r="P122" s="86">
        <f t="shared" si="48"/>
        <v>6861.7779999999993</v>
      </c>
    </row>
    <row r="123" spans="1:18" ht="15.75" x14ac:dyDescent="0.25">
      <c r="A123" s="240"/>
      <c r="B123" s="249"/>
      <c r="C123" s="72" t="s">
        <v>23</v>
      </c>
      <c r="D123" s="52">
        <v>388.065</v>
      </c>
      <c r="E123" s="52">
        <f>E158</f>
        <v>141.85</v>
      </c>
      <c r="F123" s="52">
        <f t="shared" ref="F123:G123" si="80">F158</f>
        <v>269.32783000000001</v>
      </c>
      <c r="G123" s="52">
        <f t="shared" si="80"/>
        <v>660.3</v>
      </c>
      <c r="H123" s="52">
        <v>460.46701000000002</v>
      </c>
      <c r="I123" s="98">
        <f t="shared" si="78"/>
        <v>460</v>
      </c>
      <c r="J123" s="174">
        <f t="shared" si="78"/>
        <v>273</v>
      </c>
      <c r="K123" s="98">
        <f t="shared" si="78"/>
        <v>654</v>
      </c>
      <c r="L123" s="98">
        <f t="shared" si="78"/>
        <v>616.97199999999998</v>
      </c>
      <c r="M123" s="98">
        <f t="shared" si="78"/>
        <v>616.97199999999998</v>
      </c>
      <c r="N123" s="98">
        <f t="shared" si="78"/>
        <v>616.97199999999998</v>
      </c>
      <c r="O123" s="98">
        <f t="shared" si="78"/>
        <v>616.97199999999998</v>
      </c>
      <c r="P123" s="86">
        <f t="shared" si="48"/>
        <v>5774.8978399999987</v>
      </c>
      <c r="Q123" s="62"/>
    </row>
    <row r="124" spans="1:18" ht="31.5" x14ac:dyDescent="0.25">
      <c r="A124" s="240"/>
      <c r="B124" s="249"/>
      <c r="C124" s="72" t="s">
        <v>24</v>
      </c>
      <c r="D124" s="52">
        <v>0</v>
      </c>
      <c r="E124" s="51">
        <v>0</v>
      </c>
      <c r="F124" s="52">
        <v>0</v>
      </c>
      <c r="G124" s="66">
        <v>0</v>
      </c>
      <c r="H124" s="52">
        <v>0</v>
      </c>
      <c r="I124" s="98">
        <f t="shared" si="78"/>
        <v>0</v>
      </c>
      <c r="J124" s="174">
        <f t="shared" si="78"/>
        <v>6607.67551</v>
      </c>
      <c r="K124" s="98">
        <f t="shared" si="78"/>
        <v>0</v>
      </c>
      <c r="L124" s="98">
        <f t="shared" si="78"/>
        <v>0</v>
      </c>
      <c r="M124" s="98">
        <f t="shared" si="78"/>
        <v>0</v>
      </c>
      <c r="N124" s="98">
        <f t="shared" si="78"/>
        <v>0</v>
      </c>
      <c r="O124" s="98">
        <f t="shared" si="78"/>
        <v>0</v>
      </c>
      <c r="P124" s="86">
        <f t="shared" si="48"/>
        <v>6607.67551</v>
      </c>
    </row>
    <row r="125" spans="1:18" ht="15.75" x14ac:dyDescent="0.25">
      <c r="A125" s="257" t="s">
        <v>46</v>
      </c>
      <c r="B125" s="286" t="s">
        <v>74</v>
      </c>
      <c r="C125" s="25" t="s">
        <v>17</v>
      </c>
      <c r="D125" s="94">
        <f>D126+D127+D128+D129</f>
        <v>0</v>
      </c>
      <c r="E125" s="93">
        <f t="shared" ref="E125:I125" si="81">E126+E127+E128+E129</f>
        <v>0</v>
      </c>
      <c r="F125" s="94">
        <f t="shared" si="81"/>
        <v>0</v>
      </c>
      <c r="G125" s="95">
        <f t="shared" si="81"/>
        <v>0</v>
      </c>
      <c r="H125" s="94">
        <f t="shared" si="81"/>
        <v>0</v>
      </c>
      <c r="I125" s="94">
        <f t="shared" si="81"/>
        <v>0</v>
      </c>
      <c r="J125" s="171">
        <f>J126+J127+J128+J129</f>
        <v>8067.3755099999998</v>
      </c>
      <c r="K125" s="94">
        <f t="shared" ref="K125:P125" si="82">K126+K127+K128+K129</f>
        <v>0</v>
      </c>
      <c r="L125" s="94">
        <f t="shared" si="82"/>
        <v>0</v>
      </c>
      <c r="M125" s="94">
        <f t="shared" si="82"/>
        <v>0</v>
      </c>
      <c r="N125" s="94">
        <f t="shared" si="82"/>
        <v>0</v>
      </c>
      <c r="O125" s="94">
        <f t="shared" si="82"/>
        <v>0</v>
      </c>
      <c r="P125" s="126">
        <f t="shared" si="82"/>
        <v>8067.3755099999998</v>
      </c>
      <c r="Q125" s="153"/>
    </row>
    <row r="126" spans="1:18" ht="31.5" x14ac:dyDescent="0.25">
      <c r="A126" s="258"/>
      <c r="B126" s="287"/>
      <c r="C126" s="91" t="s">
        <v>21</v>
      </c>
      <c r="D126" s="94">
        <v>0</v>
      </c>
      <c r="E126" s="93">
        <v>0</v>
      </c>
      <c r="F126" s="94">
        <v>0</v>
      </c>
      <c r="G126" s="95">
        <v>0</v>
      </c>
      <c r="H126" s="94">
        <v>0</v>
      </c>
      <c r="I126" s="94">
        <v>0</v>
      </c>
      <c r="J126" s="171">
        <f>J131+J136+J141+J146+J151</f>
        <v>0</v>
      </c>
      <c r="K126" s="94">
        <f t="shared" ref="K126:P126" si="83">K131+K136+K141+K146+K151</f>
        <v>0</v>
      </c>
      <c r="L126" s="94">
        <f t="shared" si="83"/>
        <v>0</v>
      </c>
      <c r="M126" s="94">
        <f t="shared" si="83"/>
        <v>0</v>
      </c>
      <c r="N126" s="94">
        <f t="shared" si="83"/>
        <v>0</v>
      </c>
      <c r="O126" s="94">
        <f t="shared" si="83"/>
        <v>0</v>
      </c>
      <c r="P126" s="126">
        <f t="shared" si="83"/>
        <v>0</v>
      </c>
      <c r="Q126" s="153"/>
    </row>
    <row r="127" spans="1:18" ht="15.75" x14ac:dyDescent="0.25">
      <c r="A127" s="258"/>
      <c r="B127" s="287"/>
      <c r="C127" s="91" t="s">
        <v>22</v>
      </c>
      <c r="D127" s="94">
        <v>0</v>
      </c>
      <c r="E127" s="93">
        <v>0</v>
      </c>
      <c r="F127" s="94">
        <v>0</v>
      </c>
      <c r="G127" s="95">
        <v>0</v>
      </c>
      <c r="H127" s="94">
        <v>0</v>
      </c>
      <c r="I127" s="94">
        <v>0</v>
      </c>
      <c r="J127" s="171">
        <f>J132+J137+J142+J147+J152</f>
        <v>1386.6999999999998</v>
      </c>
      <c r="K127" s="94">
        <f t="shared" ref="K127:P127" si="84">K132+K137+K142+K147+K152</f>
        <v>0</v>
      </c>
      <c r="L127" s="94">
        <f t="shared" si="84"/>
        <v>0</v>
      </c>
      <c r="M127" s="94">
        <f t="shared" si="84"/>
        <v>0</v>
      </c>
      <c r="N127" s="94">
        <f t="shared" si="84"/>
        <v>0</v>
      </c>
      <c r="O127" s="94">
        <f t="shared" si="84"/>
        <v>0</v>
      </c>
      <c r="P127" s="126">
        <f t="shared" si="84"/>
        <v>1386.6999999999998</v>
      </c>
      <c r="Q127" s="153"/>
    </row>
    <row r="128" spans="1:18" ht="15.75" x14ac:dyDescent="0.25">
      <c r="A128" s="258"/>
      <c r="B128" s="287"/>
      <c r="C128" s="91" t="s">
        <v>23</v>
      </c>
      <c r="D128" s="94">
        <v>0</v>
      </c>
      <c r="E128" s="93">
        <v>0</v>
      </c>
      <c r="F128" s="94">
        <v>0</v>
      </c>
      <c r="G128" s="95">
        <v>0</v>
      </c>
      <c r="H128" s="94">
        <v>0</v>
      </c>
      <c r="I128" s="94">
        <v>0</v>
      </c>
      <c r="J128" s="171">
        <f>J133+J138+J143+J148+J153</f>
        <v>73.000000000000014</v>
      </c>
      <c r="K128" s="94">
        <f t="shared" ref="K128:P128" si="85">K133+K138+K143+K148+K153</f>
        <v>0</v>
      </c>
      <c r="L128" s="94">
        <f t="shared" si="85"/>
        <v>0</v>
      </c>
      <c r="M128" s="94">
        <f t="shared" si="85"/>
        <v>0</v>
      </c>
      <c r="N128" s="94">
        <f t="shared" si="85"/>
        <v>0</v>
      </c>
      <c r="O128" s="94">
        <f t="shared" si="85"/>
        <v>0</v>
      </c>
      <c r="P128" s="126">
        <f t="shared" si="85"/>
        <v>73.000000000000014</v>
      </c>
      <c r="Q128" s="153"/>
    </row>
    <row r="129" spans="1:17" ht="31.5" x14ac:dyDescent="0.25">
      <c r="A129" s="259"/>
      <c r="B129" s="288"/>
      <c r="C129" s="91" t="s">
        <v>24</v>
      </c>
      <c r="D129" s="94">
        <v>0</v>
      </c>
      <c r="E129" s="93">
        <v>0</v>
      </c>
      <c r="F129" s="94">
        <v>0</v>
      </c>
      <c r="G129" s="95">
        <v>0</v>
      </c>
      <c r="H129" s="94">
        <v>0</v>
      </c>
      <c r="I129" s="94">
        <v>0</v>
      </c>
      <c r="J129" s="171">
        <f>J134+J139+J144+J149+J154</f>
        <v>6607.67551</v>
      </c>
      <c r="K129" s="94">
        <f t="shared" ref="K129:P129" si="86">K134+K139+K144+K149+K154</f>
        <v>0</v>
      </c>
      <c r="L129" s="94">
        <f t="shared" si="86"/>
        <v>0</v>
      </c>
      <c r="M129" s="94">
        <f t="shared" si="86"/>
        <v>0</v>
      </c>
      <c r="N129" s="94">
        <f t="shared" si="86"/>
        <v>0</v>
      </c>
      <c r="O129" s="94">
        <f t="shared" si="86"/>
        <v>0</v>
      </c>
      <c r="P129" s="126">
        <f t="shared" si="86"/>
        <v>6607.67551</v>
      </c>
      <c r="Q129" s="153"/>
    </row>
    <row r="130" spans="1:17" ht="15.75" x14ac:dyDescent="0.25">
      <c r="A130" s="257" t="s">
        <v>75</v>
      </c>
      <c r="B130" s="260" t="s">
        <v>78</v>
      </c>
      <c r="C130" s="25" t="s">
        <v>17</v>
      </c>
      <c r="D130" s="94">
        <f>D131+D132+D133+D134</f>
        <v>0</v>
      </c>
      <c r="E130" s="93">
        <f t="shared" ref="E130:O130" si="87">E131+E132+E133+E134</f>
        <v>0</v>
      </c>
      <c r="F130" s="94">
        <f t="shared" si="87"/>
        <v>0</v>
      </c>
      <c r="G130" s="95">
        <f t="shared" si="87"/>
        <v>0</v>
      </c>
      <c r="H130" s="94">
        <f t="shared" si="87"/>
        <v>0</v>
      </c>
      <c r="I130" s="94">
        <f t="shared" si="87"/>
        <v>0</v>
      </c>
      <c r="J130" s="171">
        <f t="shared" si="87"/>
        <v>1115.4864600000001</v>
      </c>
      <c r="K130" s="94">
        <f t="shared" si="87"/>
        <v>0</v>
      </c>
      <c r="L130" s="94">
        <f t="shared" si="87"/>
        <v>0</v>
      </c>
      <c r="M130" s="94">
        <f t="shared" si="87"/>
        <v>0</v>
      </c>
      <c r="N130" s="94">
        <f t="shared" si="87"/>
        <v>0</v>
      </c>
      <c r="O130" s="94">
        <f t="shared" si="87"/>
        <v>0</v>
      </c>
      <c r="P130" s="97">
        <f t="shared" ref="P130:P134" si="88">SUM(D130:O130)</f>
        <v>1115.4864600000001</v>
      </c>
      <c r="Q130" s="153"/>
    </row>
    <row r="131" spans="1:17" ht="31.5" x14ac:dyDescent="0.25">
      <c r="A131" s="258"/>
      <c r="B131" s="261"/>
      <c r="C131" s="91" t="s">
        <v>21</v>
      </c>
      <c r="D131" s="94">
        <v>0</v>
      </c>
      <c r="E131" s="93">
        <v>0</v>
      </c>
      <c r="F131" s="94">
        <v>0</v>
      </c>
      <c r="G131" s="95">
        <v>0</v>
      </c>
      <c r="H131" s="94">
        <v>0</v>
      </c>
      <c r="I131" s="94">
        <v>0</v>
      </c>
      <c r="J131" s="172">
        <v>0</v>
      </c>
      <c r="K131" s="96">
        <v>0</v>
      </c>
      <c r="L131" s="96">
        <v>0</v>
      </c>
      <c r="M131" s="96">
        <v>0</v>
      </c>
      <c r="N131" s="96">
        <v>0</v>
      </c>
      <c r="O131" s="96">
        <v>0</v>
      </c>
      <c r="P131" s="97">
        <f t="shared" si="88"/>
        <v>0</v>
      </c>
      <c r="Q131" s="153"/>
    </row>
    <row r="132" spans="1:17" ht="15.75" x14ac:dyDescent="0.25">
      <c r="A132" s="258"/>
      <c r="B132" s="261"/>
      <c r="C132" s="91" t="s">
        <v>22</v>
      </c>
      <c r="D132" s="94">
        <v>0</v>
      </c>
      <c r="E132" s="93">
        <v>0</v>
      </c>
      <c r="F132" s="94">
        <v>0</v>
      </c>
      <c r="G132" s="95">
        <v>0</v>
      </c>
      <c r="H132" s="94">
        <v>0</v>
      </c>
      <c r="I132" s="94">
        <v>0</v>
      </c>
      <c r="J132" s="172">
        <v>255.65401</v>
      </c>
      <c r="K132" s="96">
        <v>0</v>
      </c>
      <c r="L132" s="96">
        <v>0</v>
      </c>
      <c r="M132" s="96">
        <v>0</v>
      </c>
      <c r="N132" s="96">
        <v>0</v>
      </c>
      <c r="O132" s="96">
        <v>0</v>
      </c>
      <c r="P132" s="97">
        <f t="shared" si="88"/>
        <v>255.65401</v>
      </c>
      <c r="Q132" s="153"/>
    </row>
    <row r="133" spans="1:17" ht="15.75" x14ac:dyDescent="0.25">
      <c r="A133" s="258"/>
      <c r="B133" s="261"/>
      <c r="C133" s="91" t="s">
        <v>23</v>
      </c>
      <c r="D133" s="94">
        <v>0</v>
      </c>
      <c r="E133" s="93">
        <v>0</v>
      </c>
      <c r="F133" s="94">
        <v>0</v>
      </c>
      <c r="G133" s="95">
        <v>0</v>
      </c>
      <c r="H133" s="94">
        <v>0</v>
      </c>
      <c r="I133" s="94">
        <v>0</v>
      </c>
      <c r="J133" s="172">
        <v>13.45547</v>
      </c>
      <c r="K133" s="96">
        <v>0</v>
      </c>
      <c r="L133" s="96">
        <v>0</v>
      </c>
      <c r="M133" s="96">
        <v>0</v>
      </c>
      <c r="N133" s="96">
        <v>0</v>
      </c>
      <c r="O133" s="96">
        <v>0</v>
      </c>
      <c r="P133" s="97">
        <f t="shared" si="88"/>
        <v>13.45547</v>
      </c>
      <c r="Q133" s="153"/>
    </row>
    <row r="134" spans="1:17" ht="31.5" x14ac:dyDescent="0.25">
      <c r="A134" s="259"/>
      <c r="B134" s="262"/>
      <c r="C134" s="91" t="s">
        <v>24</v>
      </c>
      <c r="D134" s="94">
        <v>0</v>
      </c>
      <c r="E134" s="93">
        <v>0</v>
      </c>
      <c r="F134" s="94">
        <v>0</v>
      </c>
      <c r="G134" s="95">
        <v>0</v>
      </c>
      <c r="H134" s="94">
        <v>0</v>
      </c>
      <c r="I134" s="94">
        <v>0</v>
      </c>
      <c r="J134" s="172">
        <v>846.37698</v>
      </c>
      <c r="K134" s="96">
        <v>0</v>
      </c>
      <c r="L134" s="96">
        <v>0</v>
      </c>
      <c r="M134" s="96">
        <v>0</v>
      </c>
      <c r="N134" s="96">
        <v>0</v>
      </c>
      <c r="O134" s="96">
        <v>0</v>
      </c>
      <c r="P134" s="97">
        <f t="shared" si="88"/>
        <v>846.37698</v>
      </c>
      <c r="Q134" s="153"/>
    </row>
    <row r="135" spans="1:17" ht="15.75" x14ac:dyDescent="0.25">
      <c r="A135" s="257" t="s">
        <v>76</v>
      </c>
      <c r="B135" s="260" t="s">
        <v>80</v>
      </c>
      <c r="C135" s="25" t="s">
        <v>17</v>
      </c>
      <c r="D135" s="94">
        <f t="shared" ref="D135:O135" si="89">D136+D137+D138+D139</f>
        <v>0</v>
      </c>
      <c r="E135" s="93">
        <f t="shared" si="89"/>
        <v>0</v>
      </c>
      <c r="F135" s="94">
        <f t="shared" si="89"/>
        <v>0</v>
      </c>
      <c r="G135" s="95">
        <f t="shared" si="89"/>
        <v>0</v>
      </c>
      <c r="H135" s="94">
        <f t="shared" si="89"/>
        <v>0</v>
      </c>
      <c r="I135" s="94">
        <f t="shared" si="89"/>
        <v>0</v>
      </c>
      <c r="J135" s="171">
        <f t="shared" si="89"/>
        <v>1774.0018700000001</v>
      </c>
      <c r="K135" s="94">
        <f t="shared" si="89"/>
        <v>0</v>
      </c>
      <c r="L135" s="94">
        <f t="shared" si="89"/>
        <v>0</v>
      </c>
      <c r="M135" s="94">
        <f t="shared" si="89"/>
        <v>0</v>
      </c>
      <c r="N135" s="94">
        <f t="shared" si="89"/>
        <v>0</v>
      </c>
      <c r="O135" s="94">
        <f t="shared" si="89"/>
        <v>0</v>
      </c>
      <c r="P135" s="97">
        <f t="shared" ref="P135:P144" si="90">SUM(D135:O135)</f>
        <v>1774.0018700000001</v>
      </c>
      <c r="Q135" s="153"/>
    </row>
    <row r="136" spans="1:17" ht="31.5" x14ac:dyDescent="0.25">
      <c r="A136" s="258"/>
      <c r="B136" s="261"/>
      <c r="C136" s="91" t="s">
        <v>21</v>
      </c>
      <c r="D136" s="94">
        <v>0</v>
      </c>
      <c r="E136" s="93">
        <v>0</v>
      </c>
      <c r="F136" s="94">
        <v>0</v>
      </c>
      <c r="G136" s="95">
        <v>0</v>
      </c>
      <c r="H136" s="94">
        <v>0</v>
      </c>
      <c r="I136" s="94">
        <v>0</v>
      </c>
      <c r="J136" s="172">
        <v>0</v>
      </c>
      <c r="K136" s="96">
        <v>0</v>
      </c>
      <c r="L136" s="96">
        <v>0</v>
      </c>
      <c r="M136" s="96">
        <v>0</v>
      </c>
      <c r="N136" s="96">
        <v>0</v>
      </c>
      <c r="O136" s="96">
        <v>0</v>
      </c>
      <c r="P136" s="97">
        <f t="shared" si="90"/>
        <v>0</v>
      </c>
      <c r="Q136" s="153"/>
    </row>
    <row r="137" spans="1:17" ht="15.75" x14ac:dyDescent="0.25">
      <c r="A137" s="258"/>
      <c r="B137" s="261"/>
      <c r="C137" s="91" t="s">
        <v>22</v>
      </c>
      <c r="D137" s="94">
        <v>0</v>
      </c>
      <c r="E137" s="93">
        <v>0</v>
      </c>
      <c r="F137" s="94">
        <v>0</v>
      </c>
      <c r="G137" s="95">
        <v>0</v>
      </c>
      <c r="H137" s="94">
        <v>0</v>
      </c>
      <c r="I137" s="94">
        <v>0</v>
      </c>
      <c r="J137" s="172">
        <v>406.57772999999997</v>
      </c>
      <c r="K137" s="96">
        <v>0</v>
      </c>
      <c r="L137" s="96">
        <v>0</v>
      </c>
      <c r="M137" s="96">
        <v>0</v>
      </c>
      <c r="N137" s="96">
        <v>0</v>
      </c>
      <c r="O137" s="96">
        <v>0</v>
      </c>
      <c r="P137" s="97">
        <f t="shared" si="90"/>
        <v>406.57772999999997</v>
      </c>
      <c r="Q137" s="153"/>
    </row>
    <row r="138" spans="1:17" ht="15.75" x14ac:dyDescent="0.25">
      <c r="A138" s="258"/>
      <c r="B138" s="261"/>
      <c r="C138" s="91" t="s">
        <v>23</v>
      </c>
      <c r="D138" s="94">
        <v>0</v>
      </c>
      <c r="E138" s="93">
        <v>0</v>
      </c>
      <c r="F138" s="94">
        <v>0</v>
      </c>
      <c r="G138" s="95">
        <v>0</v>
      </c>
      <c r="H138" s="94">
        <v>0</v>
      </c>
      <c r="I138" s="94">
        <v>0</v>
      </c>
      <c r="J138" s="172">
        <v>21.39883</v>
      </c>
      <c r="K138" s="96">
        <v>0</v>
      </c>
      <c r="L138" s="96">
        <v>0</v>
      </c>
      <c r="M138" s="96">
        <v>0</v>
      </c>
      <c r="N138" s="96">
        <v>0</v>
      </c>
      <c r="O138" s="96">
        <v>0</v>
      </c>
      <c r="P138" s="97">
        <f t="shared" si="90"/>
        <v>21.39883</v>
      </c>
      <c r="Q138" s="153"/>
    </row>
    <row r="139" spans="1:17" ht="31.5" x14ac:dyDescent="0.25">
      <c r="A139" s="259"/>
      <c r="B139" s="262"/>
      <c r="C139" s="91" t="s">
        <v>24</v>
      </c>
      <c r="D139" s="94">
        <v>0</v>
      </c>
      <c r="E139" s="93">
        <v>0</v>
      </c>
      <c r="F139" s="94">
        <v>0</v>
      </c>
      <c r="G139" s="95">
        <v>0</v>
      </c>
      <c r="H139" s="94">
        <v>0</v>
      </c>
      <c r="I139" s="94">
        <v>0</v>
      </c>
      <c r="J139" s="172">
        <v>1346.02531</v>
      </c>
      <c r="K139" s="96">
        <v>0</v>
      </c>
      <c r="L139" s="96">
        <v>0</v>
      </c>
      <c r="M139" s="96">
        <v>0</v>
      </c>
      <c r="N139" s="96">
        <v>0</v>
      </c>
      <c r="O139" s="96">
        <v>0</v>
      </c>
      <c r="P139" s="97">
        <f t="shared" si="90"/>
        <v>1346.02531</v>
      </c>
      <c r="Q139" s="153"/>
    </row>
    <row r="140" spans="1:17" ht="15.75" x14ac:dyDescent="0.25">
      <c r="A140" s="257" t="s">
        <v>77</v>
      </c>
      <c r="B140" s="260" t="s">
        <v>81</v>
      </c>
      <c r="C140" s="25" t="s">
        <v>17</v>
      </c>
      <c r="D140" s="94">
        <f t="shared" ref="D140:O140" si="91">D141+D142+D143+D144</f>
        <v>0</v>
      </c>
      <c r="E140" s="93">
        <f t="shared" si="91"/>
        <v>0</v>
      </c>
      <c r="F140" s="94">
        <f t="shared" si="91"/>
        <v>0</v>
      </c>
      <c r="G140" s="95">
        <f t="shared" si="91"/>
        <v>0</v>
      </c>
      <c r="H140" s="94">
        <f t="shared" si="91"/>
        <v>0</v>
      </c>
      <c r="I140" s="94">
        <f t="shared" si="91"/>
        <v>0</v>
      </c>
      <c r="J140" s="171">
        <f t="shared" si="91"/>
        <v>3139.9697700000002</v>
      </c>
      <c r="K140" s="94">
        <f t="shared" si="91"/>
        <v>0</v>
      </c>
      <c r="L140" s="94">
        <f t="shared" si="91"/>
        <v>0</v>
      </c>
      <c r="M140" s="94">
        <f t="shared" si="91"/>
        <v>0</v>
      </c>
      <c r="N140" s="94">
        <f t="shared" si="91"/>
        <v>0</v>
      </c>
      <c r="O140" s="94">
        <f t="shared" si="91"/>
        <v>0</v>
      </c>
      <c r="P140" s="97">
        <f t="shared" si="90"/>
        <v>3139.9697700000002</v>
      </c>
      <c r="Q140" s="153"/>
    </row>
    <row r="141" spans="1:17" ht="31.5" x14ac:dyDescent="0.25">
      <c r="A141" s="258"/>
      <c r="B141" s="261"/>
      <c r="C141" s="91" t="s">
        <v>21</v>
      </c>
      <c r="D141" s="94">
        <v>0</v>
      </c>
      <c r="E141" s="93">
        <v>0</v>
      </c>
      <c r="F141" s="94">
        <v>0</v>
      </c>
      <c r="G141" s="95">
        <v>0</v>
      </c>
      <c r="H141" s="94">
        <v>0</v>
      </c>
      <c r="I141" s="94">
        <v>0</v>
      </c>
      <c r="J141" s="172">
        <v>0</v>
      </c>
      <c r="K141" s="96">
        <v>0</v>
      </c>
      <c r="L141" s="96">
        <v>0</v>
      </c>
      <c r="M141" s="96">
        <v>0</v>
      </c>
      <c r="N141" s="96">
        <v>0</v>
      </c>
      <c r="O141" s="96">
        <v>0</v>
      </c>
      <c r="P141" s="97">
        <f t="shared" si="90"/>
        <v>0</v>
      </c>
      <c r="Q141" s="153"/>
    </row>
    <row r="142" spans="1:17" ht="15.75" x14ac:dyDescent="0.25">
      <c r="A142" s="258"/>
      <c r="B142" s="261"/>
      <c r="C142" s="91" t="s">
        <v>22</v>
      </c>
      <c r="D142" s="94">
        <v>0</v>
      </c>
      <c r="E142" s="93">
        <v>0</v>
      </c>
      <c r="F142" s="94">
        <v>0</v>
      </c>
      <c r="G142" s="95">
        <v>0</v>
      </c>
      <c r="H142" s="94">
        <v>0</v>
      </c>
      <c r="I142" s="94">
        <v>0</v>
      </c>
      <c r="J142" s="172">
        <v>724.46786999999995</v>
      </c>
      <c r="K142" s="96">
        <v>0</v>
      </c>
      <c r="L142" s="96">
        <v>0</v>
      </c>
      <c r="M142" s="96">
        <v>0</v>
      </c>
      <c r="N142" s="96">
        <v>0</v>
      </c>
      <c r="O142" s="96">
        <v>0</v>
      </c>
      <c r="P142" s="97">
        <f t="shared" si="90"/>
        <v>724.46786999999995</v>
      </c>
      <c r="Q142" s="153"/>
    </row>
    <row r="143" spans="1:17" ht="15.75" x14ac:dyDescent="0.25">
      <c r="A143" s="258"/>
      <c r="B143" s="261"/>
      <c r="C143" s="91" t="s">
        <v>23</v>
      </c>
      <c r="D143" s="94">
        <v>0</v>
      </c>
      <c r="E143" s="93">
        <v>0</v>
      </c>
      <c r="F143" s="94">
        <v>0</v>
      </c>
      <c r="G143" s="95">
        <v>0</v>
      </c>
      <c r="H143" s="94">
        <v>0</v>
      </c>
      <c r="I143" s="94">
        <v>0</v>
      </c>
      <c r="J143" s="172">
        <v>38.129890000000003</v>
      </c>
      <c r="K143" s="96">
        <v>0</v>
      </c>
      <c r="L143" s="96">
        <v>0</v>
      </c>
      <c r="M143" s="96">
        <v>0</v>
      </c>
      <c r="N143" s="96">
        <v>0</v>
      </c>
      <c r="O143" s="96">
        <v>0</v>
      </c>
      <c r="P143" s="97">
        <f t="shared" si="90"/>
        <v>38.129890000000003</v>
      </c>
      <c r="Q143" s="153"/>
    </row>
    <row r="144" spans="1:17" ht="72.75" customHeight="1" x14ac:dyDescent="0.25">
      <c r="A144" s="259"/>
      <c r="B144" s="262"/>
      <c r="C144" s="91" t="s">
        <v>24</v>
      </c>
      <c r="D144" s="94">
        <v>0</v>
      </c>
      <c r="E144" s="93">
        <v>0</v>
      </c>
      <c r="F144" s="94">
        <v>0</v>
      </c>
      <c r="G144" s="95">
        <v>0</v>
      </c>
      <c r="H144" s="94">
        <v>0</v>
      </c>
      <c r="I144" s="94">
        <v>0</v>
      </c>
      <c r="J144" s="172">
        <v>2377.37201</v>
      </c>
      <c r="K144" s="96">
        <v>0</v>
      </c>
      <c r="L144" s="96">
        <v>0</v>
      </c>
      <c r="M144" s="96">
        <v>0</v>
      </c>
      <c r="N144" s="96">
        <v>0</v>
      </c>
      <c r="O144" s="96">
        <v>0</v>
      </c>
      <c r="P144" s="97">
        <f t="shared" si="90"/>
        <v>2377.37201</v>
      </c>
      <c r="Q144" s="153"/>
    </row>
    <row r="145" spans="1:17" ht="30.75" customHeight="1" x14ac:dyDescent="0.25">
      <c r="A145" s="257" t="s">
        <v>111</v>
      </c>
      <c r="B145" s="260" t="s">
        <v>110</v>
      </c>
      <c r="C145" s="25" t="s">
        <v>17</v>
      </c>
      <c r="D145" s="94">
        <f t="shared" ref="D145:O145" si="92">D146+D147+D148+D149</f>
        <v>0</v>
      </c>
      <c r="E145" s="93">
        <f t="shared" si="92"/>
        <v>0</v>
      </c>
      <c r="F145" s="94">
        <f t="shared" si="92"/>
        <v>0</v>
      </c>
      <c r="G145" s="95">
        <f t="shared" si="92"/>
        <v>0</v>
      </c>
      <c r="H145" s="94">
        <f t="shared" si="92"/>
        <v>0</v>
      </c>
      <c r="I145" s="94">
        <f t="shared" si="92"/>
        <v>0</v>
      </c>
      <c r="J145" s="171">
        <f t="shared" si="92"/>
        <v>1944.4369300000001</v>
      </c>
      <c r="K145" s="94">
        <f t="shared" si="92"/>
        <v>0</v>
      </c>
      <c r="L145" s="94">
        <f t="shared" si="92"/>
        <v>0</v>
      </c>
      <c r="M145" s="94">
        <f t="shared" si="92"/>
        <v>0</v>
      </c>
      <c r="N145" s="94">
        <f t="shared" si="92"/>
        <v>0</v>
      </c>
      <c r="O145" s="94">
        <f t="shared" si="92"/>
        <v>0</v>
      </c>
      <c r="P145" s="97">
        <f t="shared" ref="P145:P149" si="93">SUM(D145:O145)</f>
        <v>1944.4369300000001</v>
      </c>
      <c r="Q145" s="153"/>
    </row>
    <row r="146" spans="1:17" ht="30.75" customHeight="1" x14ac:dyDescent="0.25">
      <c r="A146" s="258"/>
      <c r="B146" s="261"/>
      <c r="C146" s="207" t="s">
        <v>21</v>
      </c>
      <c r="D146" s="94">
        <v>0</v>
      </c>
      <c r="E146" s="93">
        <v>0</v>
      </c>
      <c r="F146" s="94">
        <v>0</v>
      </c>
      <c r="G146" s="95">
        <v>0</v>
      </c>
      <c r="H146" s="94">
        <v>0</v>
      </c>
      <c r="I146" s="94">
        <v>0</v>
      </c>
      <c r="J146" s="172">
        <v>0</v>
      </c>
      <c r="K146" s="96">
        <v>0</v>
      </c>
      <c r="L146" s="96">
        <v>0</v>
      </c>
      <c r="M146" s="96">
        <v>0</v>
      </c>
      <c r="N146" s="96">
        <v>0</v>
      </c>
      <c r="O146" s="96">
        <v>0</v>
      </c>
      <c r="P146" s="97">
        <f t="shared" si="93"/>
        <v>0</v>
      </c>
      <c r="Q146" s="153"/>
    </row>
    <row r="147" spans="1:17" ht="30.75" customHeight="1" x14ac:dyDescent="0.25">
      <c r="A147" s="258"/>
      <c r="B147" s="261"/>
      <c r="C147" s="207" t="s">
        <v>22</v>
      </c>
      <c r="D147" s="94">
        <v>0</v>
      </c>
      <c r="E147" s="93">
        <v>0</v>
      </c>
      <c r="F147" s="94">
        <v>0</v>
      </c>
      <c r="G147" s="95">
        <v>0</v>
      </c>
      <c r="H147" s="94">
        <v>0</v>
      </c>
      <c r="I147" s="94">
        <v>0</v>
      </c>
      <c r="J147" s="172">
        <v>0</v>
      </c>
      <c r="K147" s="96">
        <v>0</v>
      </c>
      <c r="L147" s="96">
        <v>0</v>
      </c>
      <c r="M147" s="96">
        <v>0</v>
      </c>
      <c r="N147" s="96">
        <v>0</v>
      </c>
      <c r="O147" s="96">
        <v>0</v>
      </c>
      <c r="P147" s="97">
        <f t="shared" si="93"/>
        <v>0</v>
      </c>
      <c r="Q147" s="153"/>
    </row>
    <row r="148" spans="1:17" ht="30.75" customHeight="1" x14ac:dyDescent="0.25">
      <c r="A148" s="258"/>
      <c r="B148" s="261"/>
      <c r="C148" s="207" t="s">
        <v>23</v>
      </c>
      <c r="D148" s="94">
        <v>0</v>
      </c>
      <c r="E148" s="93">
        <v>0</v>
      </c>
      <c r="F148" s="94">
        <v>0</v>
      </c>
      <c r="G148" s="95">
        <v>0</v>
      </c>
      <c r="H148" s="94">
        <v>0</v>
      </c>
      <c r="I148" s="94">
        <v>0</v>
      </c>
      <c r="J148" s="172">
        <v>0</v>
      </c>
      <c r="K148" s="96">
        <v>0</v>
      </c>
      <c r="L148" s="96">
        <v>0</v>
      </c>
      <c r="M148" s="96">
        <v>0</v>
      </c>
      <c r="N148" s="96">
        <v>0</v>
      </c>
      <c r="O148" s="96">
        <v>0</v>
      </c>
      <c r="P148" s="97">
        <f t="shared" si="93"/>
        <v>0</v>
      </c>
      <c r="Q148" s="153"/>
    </row>
    <row r="149" spans="1:17" ht="30.75" customHeight="1" x14ac:dyDescent="0.25">
      <c r="A149" s="259"/>
      <c r="B149" s="262"/>
      <c r="C149" s="207" t="s">
        <v>24</v>
      </c>
      <c r="D149" s="94">
        <v>0</v>
      </c>
      <c r="E149" s="93">
        <v>0</v>
      </c>
      <c r="F149" s="94">
        <v>0</v>
      </c>
      <c r="G149" s="95">
        <v>0</v>
      </c>
      <c r="H149" s="94">
        <v>0</v>
      </c>
      <c r="I149" s="94">
        <v>0</v>
      </c>
      <c r="J149" s="172">
        <v>1944.4369300000001</v>
      </c>
      <c r="K149" s="96">
        <v>0</v>
      </c>
      <c r="L149" s="96">
        <v>0</v>
      </c>
      <c r="M149" s="96">
        <v>0</v>
      </c>
      <c r="N149" s="96">
        <v>0</v>
      </c>
      <c r="O149" s="96">
        <v>0</v>
      </c>
      <c r="P149" s="97">
        <f t="shared" si="93"/>
        <v>1944.4369300000001</v>
      </c>
      <c r="Q149" s="153"/>
    </row>
    <row r="150" spans="1:17" ht="30.75" customHeight="1" x14ac:dyDescent="0.25">
      <c r="A150" s="257" t="s">
        <v>112</v>
      </c>
      <c r="B150" s="260" t="s">
        <v>47</v>
      </c>
      <c r="C150" s="25" t="s">
        <v>17</v>
      </c>
      <c r="D150" s="94">
        <f t="shared" ref="D150:O150" si="94">D151+D152+D153+D154</f>
        <v>0</v>
      </c>
      <c r="E150" s="93">
        <f t="shared" si="94"/>
        <v>0</v>
      </c>
      <c r="F150" s="94">
        <f t="shared" si="94"/>
        <v>0</v>
      </c>
      <c r="G150" s="95">
        <f t="shared" si="94"/>
        <v>0</v>
      </c>
      <c r="H150" s="94">
        <f t="shared" si="94"/>
        <v>0</v>
      </c>
      <c r="I150" s="94">
        <f t="shared" si="94"/>
        <v>0</v>
      </c>
      <c r="J150" s="171">
        <f t="shared" si="94"/>
        <v>93.48048</v>
      </c>
      <c r="K150" s="94">
        <f t="shared" si="94"/>
        <v>0</v>
      </c>
      <c r="L150" s="94">
        <f t="shared" si="94"/>
        <v>0</v>
      </c>
      <c r="M150" s="94">
        <f t="shared" si="94"/>
        <v>0</v>
      </c>
      <c r="N150" s="94">
        <f t="shared" si="94"/>
        <v>0</v>
      </c>
      <c r="O150" s="94">
        <f t="shared" si="94"/>
        <v>0</v>
      </c>
      <c r="P150" s="97">
        <f t="shared" ref="P150:P154" si="95">SUM(D150:O150)</f>
        <v>93.48048</v>
      </c>
      <c r="Q150" s="153"/>
    </row>
    <row r="151" spans="1:17" ht="30.75" customHeight="1" x14ac:dyDescent="0.25">
      <c r="A151" s="258"/>
      <c r="B151" s="261"/>
      <c r="C151" s="207" t="s">
        <v>21</v>
      </c>
      <c r="D151" s="94">
        <v>0</v>
      </c>
      <c r="E151" s="93">
        <v>0</v>
      </c>
      <c r="F151" s="94">
        <v>0</v>
      </c>
      <c r="G151" s="95">
        <v>0</v>
      </c>
      <c r="H151" s="94">
        <v>0</v>
      </c>
      <c r="I151" s="94">
        <v>0</v>
      </c>
      <c r="J151" s="172">
        <v>0</v>
      </c>
      <c r="K151" s="96">
        <v>0</v>
      </c>
      <c r="L151" s="96">
        <v>0</v>
      </c>
      <c r="M151" s="96">
        <v>0</v>
      </c>
      <c r="N151" s="96">
        <v>0</v>
      </c>
      <c r="O151" s="96">
        <v>0</v>
      </c>
      <c r="P151" s="97">
        <f t="shared" si="95"/>
        <v>0</v>
      </c>
      <c r="Q151" s="153"/>
    </row>
    <row r="152" spans="1:17" ht="30.75" customHeight="1" x14ac:dyDescent="0.25">
      <c r="A152" s="258"/>
      <c r="B152" s="261"/>
      <c r="C152" s="207" t="s">
        <v>22</v>
      </c>
      <c r="D152" s="94">
        <v>0</v>
      </c>
      <c r="E152" s="93">
        <v>0</v>
      </c>
      <c r="F152" s="94">
        <v>0</v>
      </c>
      <c r="G152" s="95">
        <v>0</v>
      </c>
      <c r="H152" s="94">
        <v>0</v>
      </c>
      <c r="I152" s="94">
        <v>0</v>
      </c>
      <c r="J152" s="172">
        <v>3.8999999999999999E-4</v>
      </c>
      <c r="K152" s="96">
        <v>0</v>
      </c>
      <c r="L152" s="96">
        <v>0</v>
      </c>
      <c r="M152" s="96">
        <v>0</v>
      </c>
      <c r="N152" s="96">
        <v>0</v>
      </c>
      <c r="O152" s="96">
        <v>0</v>
      </c>
      <c r="P152" s="97">
        <f t="shared" si="95"/>
        <v>3.8999999999999999E-4</v>
      </c>
      <c r="Q152" s="153"/>
    </row>
    <row r="153" spans="1:17" ht="30.75" customHeight="1" x14ac:dyDescent="0.25">
      <c r="A153" s="258"/>
      <c r="B153" s="261"/>
      <c r="C153" s="207" t="s">
        <v>23</v>
      </c>
      <c r="D153" s="94">
        <v>0</v>
      </c>
      <c r="E153" s="93">
        <v>0</v>
      </c>
      <c r="F153" s="94">
        <v>0</v>
      </c>
      <c r="G153" s="95">
        <v>0</v>
      </c>
      <c r="H153" s="94">
        <v>0</v>
      </c>
      <c r="I153" s="94">
        <v>0</v>
      </c>
      <c r="J153" s="172">
        <v>1.5810000000000001E-2</v>
      </c>
      <c r="K153" s="96">
        <v>0</v>
      </c>
      <c r="L153" s="96">
        <v>0</v>
      </c>
      <c r="M153" s="96">
        <v>0</v>
      </c>
      <c r="N153" s="96">
        <v>0</v>
      </c>
      <c r="O153" s="96">
        <v>0</v>
      </c>
      <c r="P153" s="97">
        <f t="shared" si="95"/>
        <v>1.5810000000000001E-2</v>
      </c>
      <c r="Q153" s="153"/>
    </row>
    <row r="154" spans="1:17" ht="30.75" customHeight="1" x14ac:dyDescent="0.25">
      <c r="A154" s="259"/>
      <c r="B154" s="262"/>
      <c r="C154" s="207" t="s">
        <v>24</v>
      </c>
      <c r="D154" s="94">
        <v>0</v>
      </c>
      <c r="E154" s="93">
        <v>0</v>
      </c>
      <c r="F154" s="94">
        <v>0</v>
      </c>
      <c r="G154" s="95">
        <v>0</v>
      </c>
      <c r="H154" s="94">
        <v>0</v>
      </c>
      <c r="I154" s="94">
        <v>0</v>
      </c>
      <c r="J154" s="172">
        <v>93.464280000000002</v>
      </c>
      <c r="K154" s="96">
        <v>0</v>
      </c>
      <c r="L154" s="96">
        <v>0</v>
      </c>
      <c r="M154" s="96">
        <v>0</v>
      </c>
      <c r="N154" s="96">
        <v>0</v>
      </c>
      <c r="O154" s="96">
        <v>0</v>
      </c>
      <c r="P154" s="97">
        <f t="shared" si="95"/>
        <v>93.464280000000002</v>
      </c>
      <c r="Q154" s="153"/>
    </row>
    <row r="155" spans="1:17" ht="15.75" x14ac:dyDescent="0.25">
      <c r="A155" s="240" t="s">
        <v>79</v>
      </c>
      <c r="B155" s="248" t="s">
        <v>47</v>
      </c>
      <c r="C155" s="25" t="s">
        <v>17</v>
      </c>
      <c r="D155" s="52">
        <f>D156+D157+D158+D159</f>
        <v>388.065</v>
      </c>
      <c r="E155" s="51">
        <f t="shared" ref="E155:F155" si="96">E156+E157+E158+E159</f>
        <v>908.59800000000007</v>
      </c>
      <c r="F155" s="52">
        <f t="shared" si="96"/>
        <v>2383.79783</v>
      </c>
      <c r="G155" s="66">
        <f t="shared" ref="G155:J155" si="97">G156+G157+G158+G159</f>
        <v>3254.16</v>
      </c>
      <c r="H155" s="52">
        <f t="shared" si="97"/>
        <v>460.46701000000002</v>
      </c>
      <c r="I155" s="98">
        <f t="shared" si="97"/>
        <v>460</v>
      </c>
      <c r="J155" s="174">
        <f t="shared" si="97"/>
        <v>200</v>
      </c>
      <c r="K155" s="133">
        <f t="shared" ref="K155:O155" si="98">K156+K157+K158+K159</f>
        <v>654</v>
      </c>
      <c r="L155" s="133">
        <f t="shared" si="98"/>
        <v>616.97199999999998</v>
      </c>
      <c r="M155" s="133">
        <f t="shared" si="98"/>
        <v>616.97199999999998</v>
      </c>
      <c r="N155" s="133">
        <f t="shared" si="98"/>
        <v>616.97199999999998</v>
      </c>
      <c r="O155" s="133">
        <f t="shared" si="98"/>
        <v>616.97199999999998</v>
      </c>
      <c r="P155" s="86">
        <f t="shared" si="48"/>
        <v>11176.975839999999</v>
      </c>
    </row>
    <row r="156" spans="1:17" ht="31.5" x14ac:dyDescent="0.25">
      <c r="A156" s="240"/>
      <c r="B156" s="248"/>
      <c r="C156" s="72" t="s">
        <v>21</v>
      </c>
      <c r="D156" s="52">
        <v>0</v>
      </c>
      <c r="E156" s="51">
        <v>0</v>
      </c>
      <c r="F156" s="52">
        <v>0</v>
      </c>
      <c r="G156" s="66">
        <v>0</v>
      </c>
      <c r="H156" s="52">
        <v>0</v>
      </c>
      <c r="I156" s="98">
        <v>0</v>
      </c>
      <c r="J156" s="173">
        <v>0</v>
      </c>
      <c r="K156" s="132">
        <v>0</v>
      </c>
      <c r="L156" s="132">
        <v>0</v>
      </c>
      <c r="M156" s="132">
        <v>0</v>
      </c>
      <c r="N156" s="132">
        <v>0</v>
      </c>
      <c r="O156" s="132">
        <v>0</v>
      </c>
      <c r="P156" s="86">
        <f t="shared" si="48"/>
        <v>0</v>
      </c>
    </row>
    <row r="157" spans="1:17" ht="15.75" x14ac:dyDescent="0.25">
      <c r="A157" s="240"/>
      <c r="B157" s="248"/>
      <c r="C157" s="72" t="s">
        <v>22</v>
      </c>
      <c r="D157" s="52">
        <v>0</v>
      </c>
      <c r="E157" s="51">
        <v>766.74800000000005</v>
      </c>
      <c r="F157" s="52">
        <v>2114.4699999999998</v>
      </c>
      <c r="G157" s="66">
        <v>2593.86</v>
      </c>
      <c r="H157" s="52">
        <v>0</v>
      </c>
      <c r="I157" s="98">
        <v>0</v>
      </c>
      <c r="J157" s="173">
        <v>0</v>
      </c>
      <c r="K157" s="132">
        <v>0</v>
      </c>
      <c r="L157" s="132">
        <v>0</v>
      </c>
      <c r="M157" s="132">
        <v>0</v>
      </c>
      <c r="N157" s="132">
        <v>0</v>
      </c>
      <c r="O157" s="132">
        <v>0</v>
      </c>
      <c r="P157" s="86">
        <f t="shared" si="48"/>
        <v>5475.0779999999995</v>
      </c>
    </row>
    <row r="158" spans="1:17" ht="15.75" x14ac:dyDescent="0.25">
      <c r="A158" s="240"/>
      <c r="B158" s="248"/>
      <c r="C158" s="72" t="s">
        <v>23</v>
      </c>
      <c r="D158" s="52">
        <v>388.065</v>
      </c>
      <c r="E158" s="51">
        <v>141.85</v>
      </c>
      <c r="F158" s="52">
        <v>269.32783000000001</v>
      </c>
      <c r="G158" s="66">
        <v>660.3</v>
      </c>
      <c r="H158" s="52">
        <v>460.46701000000002</v>
      </c>
      <c r="I158" s="98">
        <v>460</v>
      </c>
      <c r="J158" s="173">
        <v>200</v>
      </c>
      <c r="K158" s="132">
        <v>654</v>
      </c>
      <c r="L158" s="132">
        <v>616.97199999999998</v>
      </c>
      <c r="M158" s="132">
        <v>616.97199999999998</v>
      </c>
      <c r="N158" s="132">
        <v>616.97199999999998</v>
      </c>
      <c r="O158" s="132">
        <v>616.97199999999998</v>
      </c>
      <c r="P158" s="86">
        <f t="shared" si="48"/>
        <v>5701.8978399999987</v>
      </c>
    </row>
    <row r="159" spans="1:17" ht="31.5" x14ac:dyDescent="0.25">
      <c r="A159" s="240"/>
      <c r="B159" s="248"/>
      <c r="C159" s="72" t="s">
        <v>24</v>
      </c>
      <c r="D159" s="52">
        <v>0</v>
      </c>
      <c r="E159" s="51">
        <v>0</v>
      </c>
      <c r="F159" s="52">
        <v>0</v>
      </c>
      <c r="G159" s="66">
        <v>0</v>
      </c>
      <c r="H159" s="52">
        <v>0</v>
      </c>
      <c r="I159" s="98">
        <v>0</v>
      </c>
      <c r="J159" s="173">
        <v>0</v>
      </c>
      <c r="K159" s="132">
        <v>0</v>
      </c>
      <c r="L159" s="132">
        <v>0</v>
      </c>
      <c r="M159" s="132">
        <v>0</v>
      </c>
      <c r="N159" s="132">
        <v>0</v>
      </c>
      <c r="O159" s="132">
        <v>0</v>
      </c>
      <c r="P159" s="86">
        <f t="shared" si="48"/>
        <v>0</v>
      </c>
    </row>
    <row r="160" spans="1:17" ht="44.25" customHeight="1" x14ac:dyDescent="0.25">
      <c r="A160" s="79" t="s">
        <v>25</v>
      </c>
      <c r="B160" s="249" t="s">
        <v>97</v>
      </c>
      <c r="C160" s="249"/>
      <c r="D160" s="49">
        <f>D161+D166</f>
        <v>1327.2</v>
      </c>
      <c r="E160" s="49">
        <f t="shared" ref="E160:H160" si="99">E161+E166</f>
        <v>1291.19694</v>
      </c>
      <c r="F160" s="49">
        <f t="shared" si="99"/>
        <v>1715.54</v>
      </c>
      <c r="G160" s="85">
        <f t="shared" si="99"/>
        <v>1083.8</v>
      </c>
      <c r="H160" s="49">
        <f t="shared" si="99"/>
        <v>5132.7941499999997</v>
      </c>
      <c r="I160" s="126">
        <f t="shared" ref="I160" si="100">I161+I166</f>
        <v>834.10071000000005</v>
      </c>
      <c r="J160" s="169">
        <f>J161+J166</f>
        <v>6441.5</v>
      </c>
      <c r="K160" s="128">
        <f t="shared" ref="K160:O160" si="101">K161+K166</f>
        <v>731.87200000000007</v>
      </c>
      <c r="L160" s="128">
        <f t="shared" si="101"/>
        <v>1065</v>
      </c>
      <c r="M160" s="128">
        <f t="shared" si="101"/>
        <v>1065</v>
      </c>
      <c r="N160" s="128">
        <f t="shared" si="101"/>
        <v>1065</v>
      </c>
      <c r="O160" s="128">
        <f t="shared" si="101"/>
        <v>1065</v>
      </c>
      <c r="P160" s="86">
        <f t="shared" si="48"/>
        <v>22818.003800000002</v>
      </c>
      <c r="Q160" s="58"/>
    </row>
    <row r="161" spans="1:17" s="1" customFormat="1" ht="15.75" x14ac:dyDescent="0.25">
      <c r="A161" s="240">
        <v>1</v>
      </c>
      <c r="B161" s="249" t="s">
        <v>30</v>
      </c>
      <c r="C161" s="25" t="s">
        <v>17</v>
      </c>
      <c r="D161" s="52">
        <f>D162+D163+D164+D165</f>
        <v>713.1</v>
      </c>
      <c r="E161" s="52">
        <f t="shared" ref="E161:H161" si="102">E162+E163+E164+E165</f>
        <v>706.19694000000004</v>
      </c>
      <c r="F161" s="52">
        <f t="shared" si="102"/>
        <v>483.6</v>
      </c>
      <c r="G161" s="66">
        <f t="shared" si="102"/>
        <v>540.29999999999995</v>
      </c>
      <c r="H161" s="52">
        <f t="shared" si="102"/>
        <v>590.20000000000005</v>
      </c>
      <c r="I161" s="98">
        <f t="shared" ref="I161" si="103">I162+I163+I164+I165</f>
        <v>300</v>
      </c>
      <c r="J161" s="174">
        <f>J162+J163+J164+J165</f>
        <v>200</v>
      </c>
      <c r="K161" s="133">
        <f t="shared" ref="K161:O161" si="104">K162+K163+K164+K165</f>
        <v>316.87200000000001</v>
      </c>
      <c r="L161" s="133">
        <f t="shared" si="104"/>
        <v>400</v>
      </c>
      <c r="M161" s="133">
        <f t="shared" si="104"/>
        <v>400</v>
      </c>
      <c r="N161" s="133">
        <f t="shared" si="104"/>
        <v>400</v>
      </c>
      <c r="O161" s="133">
        <f t="shared" si="104"/>
        <v>400</v>
      </c>
      <c r="P161" s="86">
        <f t="shared" si="48"/>
        <v>5450.2689399999999</v>
      </c>
      <c r="Q161" s="3"/>
    </row>
    <row r="162" spans="1:17" ht="31.5" x14ac:dyDescent="0.25">
      <c r="A162" s="240"/>
      <c r="B162" s="249"/>
      <c r="C162" s="72" t="s">
        <v>21</v>
      </c>
      <c r="D162" s="52">
        <v>0</v>
      </c>
      <c r="E162" s="51">
        <v>0</v>
      </c>
      <c r="F162" s="52">
        <v>0</v>
      </c>
      <c r="G162" s="66">
        <v>0</v>
      </c>
      <c r="H162" s="52">
        <v>0</v>
      </c>
      <c r="I162" s="98">
        <v>0</v>
      </c>
      <c r="J162" s="173">
        <v>0</v>
      </c>
      <c r="K162" s="132">
        <v>0</v>
      </c>
      <c r="L162" s="132">
        <v>0</v>
      </c>
      <c r="M162" s="132">
        <v>0</v>
      </c>
      <c r="N162" s="132">
        <v>0</v>
      </c>
      <c r="O162" s="132">
        <v>0</v>
      </c>
      <c r="P162" s="86">
        <f t="shared" si="48"/>
        <v>0</v>
      </c>
    </row>
    <row r="163" spans="1:17" ht="15.75" x14ac:dyDescent="0.25">
      <c r="A163" s="240"/>
      <c r="B163" s="249"/>
      <c r="C163" s="72" t="s">
        <v>22</v>
      </c>
      <c r="D163" s="52">
        <v>0</v>
      </c>
      <c r="E163" s="51">
        <v>0</v>
      </c>
      <c r="F163" s="52">
        <v>0</v>
      </c>
      <c r="G163" s="66">
        <v>0</v>
      </c>
      <c r="H163" s="52">
        <v>0</v>
      </c>
      <c r="I163" s="98">
        <v>0</v>
      </c>
      <c r="J163" s="173">
        <v>0</v>
      </c>
      <c r="K163" s="132">
        <v>0</v>
      </c>
      <c r="L163" s="132">
        <v>0</v>
      </c>
      <c r="M163" s="132">
        <v>0</v>
      </c>
      <c r="N163" s="132">
        <v>0</v>
      </c>
      <c r="O163" s="132">
        <v>0</v>
      </c>
      <c r="P163" s="86">
        <f t="shared" si="48"/>
        <v>0</v>
      </c>
    </row>
    <row r="164" spans="1:17" ht="15.75" x14ac:dyDescent="0.25">
      <c r="A164" s="240"/>
      <c r="B164" s="249"/>
      <c r="C164" s="72" t="s">
        <v>23</v>
      </c>
      <c r="D164" s="52">
        <v>713.1</v>
      </c>
      <c r="E164" s="52">
        <v>706.19694000000004</v>
      </c>
      <c r="F164" s="52">
        <v>483.6</v>
      </c>
      <c r="G164" s="66">
        <v>540.29999999999995</v>
      </c>
      <c r="H164" s="52">
        <v>590.20000000000005</v>
      </c>
      <c r="I164" s="98">
        <v>300</v>
      </c>
      <c r="J164" s="173">
        <v>200</v>
      </c>
      <c r="K164" s="132">
        <v>316.87200000000001</v>
      </c>
      <c r="L164" s="132">
        <v>400</v>
      </c>
      <c r="M164" s="132">
        <v>400</v>
      </c>
      <c r="N164" s="132">
        <v>400</v>
      </c>
      <c r="O164" s="132">
        <v>400</v>
      </c>
      <c r="P164" s="86">
        <f t="shared" si="48"/>
        <v>5450.2689399999999</v>
      </c>
    </row>
    <row r="165" spans="1:17" ht="31.5" x14ac:dyDescent="0.25">
      <c r="A165" s="240"/>
      <c r="B165" s="249"/>
      <c r="C165" s="72" t="s">
        <v>24</v>
      </c>
      <c r="D165" s="52">
        <v>0</v>
      </c>
      <c r="E165" s="51">
        <v>0</v>
      </c>
      <c r="F165" s="52">
        <v>0</v>
      </c>
      <c r="G165" s="66">
        <v>0</v>
      </c>
      <c r="H165" s="52">
        <v>0</v>
      </c>
      <c r="I165" s="98">
        <v>0</v>
      </c>
      <c r="J165" s="173">
        <v>0</v>
      </c>
      <c r="K165" s="132">
        <v>0</v>
      </c>
      <c r="L165" s="132">
        <v>0</v>
      </c>
      <c r="M165" s="132">
        <v>0</v>
      </c>
      <c r="N165" s="132">
        <v>0</v>
      </c>
      <c r="O165" s="132">
        <v>0</v>
      </c>
      <c r="P165" s="86">
        <f t="shared" si="48"/>
        <v>0</v>
      </c>
    </row>
    <row r="166" spans="1:17" s="1" customFormat="1" ht="15.75" x14ac:dyDescent="0.25">
      <c r="A166" s="240">
        <v>2</v>
      </c>
      <c r="B166" s="249" t="s">
        <v>31</v>
      </c>
      <c r="C166" s="25" t="s">
        <v>17</v>
      </c>
      <c r="D166" s="52">
        <f>D167+D168+D169+D170</f>
        <v>614.1</v>
      </c>
      <c r="E166" s="51">
        <f t="shared" ref="E166:H166" si="105">E167+E168+E169+E170</f>
        <v>585</v>
      </c>
      <c r="F166" s="52">
        <f t="shared" si="105"/>
        <v>1231.94</v>
      </c>
      <c r="G166" s="66">
        <f t="shared" si="105"/>
        <v>543.5</v>
      </c>
      <c r="H166" s="52">
        <f t="shared" si="105"/>
        <v>4542.5941499999999</v>
      </c>
      <c r="I166" s="98">
        <f t="shared" ref="I166" si="106">I167+I168+I169+I170</f>
        <v>534.10071000000005</v>
      </c>
      <c r="J166" s="174">
        <f>J167+J168+J169+J170</f>
        <v>6241.5</v>
      </c>
      <c r="K166" s="98">
        <f t="shared" ref="K166:O166" si="107">K167+K168+K169+K170</f>
        <v>415</v>
      </c>
      <c r="L166" s="98">
        <f t="shared" si="107"/>
        <v>665</v>
      </c>
      <c r="M166" s="98">
        <f t="shared" si="107"/>
        <v>665</v>
      </c>
      <c r="N166" s="98">
        <f t="shared" si="107"/>
        <v>665</v>
      </c>
      <c r="O166" s="98">
        <f t="shared" si="107"/>
        <v>665</v>
      </c>
      <c r="P166" s="86">
        <f t="shared" si="48"/>
        <v>17367.73486</v>
      </c>
      <c r="Q166" s="3"/>
    </row>
    <row r="167" spans="1:17" ht="31.5" x14ac:dyDescent="0.25">
      <c r="A167" s="240"/>
      <c r="B167" s="249"/>
      <c r="C167" s="72" t="s">
        <v>21</v>
      </c>
      <c r="D167" s="52">
        <v>0</v>
      </c>
      <c r="E167" s="51">
        <v>0</v>
      </c>
      <c r="F167" s="52">
        <v>0</v>
      </c>
      <c r="G167" s="66">
        <v>0</v>
      </c>
      <c r="H167" s="52">
        <v>0</v>
      </c>
      <c r="I167" s="98">
        <v>0</v>
      </c>
      <c r="J167" s="174">
        <f>J172+J177+J182+J187+J197</f>
        <v>0</v>
      </c>
      <c r="K167" s="98">
        <f t="shared" ref="K167:O167" si="108">K172+K177+K182+K187+K197</f>
        <v>0</v>
      </c>
      <c r="L167" s="98">
        <f t="shared" si="108"/>
        <v>0</v>
      </c>
      <c r="M167" s="98">
        <f t="shared" si="108"/>
        <v>0</v>
      </c>
      <c r="N167" s="98">
        <f t="shared" si="108"/>
        <v>0</v>
      </c>
      <c r="O167" s="98">
        <f t="shared" si="108"/>
        <v>0</v>
      </c>
      <c r="P167" s="86">
        <f t="shared" si="48"/>
        <v>0</v>
      </c>
    </row>
    <row r="168" spans="1:17" ht="15.75" x14ac:dyDescent="0.25">
      <c r="A168" s="240"/>
      <c r="B168" s="249"/>
      <c r="C168" s="72" t="s">
        <v>22</v>
      </c>
      <c r="D168" s="52">
        <v>0</v>
      </c>
      <c r="E168" s="51">
        <v>354.6</v>
      </c>
      <c r="F168" s="52">
        <v>730.9</v>
      </c>
      <c r="G168" s="66">
        <v>0</v>
      </c>
      <c r="H168" s="52">
        <v>3509.3</v>
      </c>
      <c r="I168" s="98">
        <v>0</v>
      </c>
      <c r="J168" s="174">
        <f>J173+J178+J183+J188+J198</f>
        <v>4500</v>
      </c>
      <c r="K168" s="98">
        <f t="shared" ref="K168:O168" si="109">K173+K178+K183+K188+K198</f>
        <v>0</v>
      </c>
      <c r="L168" s="98">
        <f t="shared" si="109"/>
        <v>0</v>
      </c>
      <c r="M168" s="98">
        <f t="shared" si="109"/>
        <v>0</v>
      </c>
      <c r="N168" s="98">
        <f t="shared" si="109"/>
        <v>0</v>
      </c>
      <c r="O168" s="98">
        <f t="shared" si="109"/>
        <v>0</v>
      </c>
      <c r="P168" s="86">
        <f t="shared" ref="P168:P185" si="110">SUM(D168:O168)</f>
        <v>9094.7999999999993</v>
      </c>
    </row>
    <row r="169" spans="1:17" ht="15.75" x14ac:dyDescent="0.25">
      <c r="A169" s="240"/>
      <c r="B169" s="249"/>
      <c r="C169" s="72" t="s">
        <v>23</v>
      </c>
      <c r="D169" s="52">
        <v>614.1</v>
      </c>
      <c r="E169" s="51">
        <v>230.4</v>
      </c>
      <c r="F169" s="52">
        <v>501.04</v>
      </c>
      <c r="G169" s="66">
        <v>543.5</v>
      </c>
      <c r="H169" s="52">
        <v>1033.2941499999999</v>
      </c>
      <c r="I169" s="98">
        <v>534.10071000000005</v>
      </c>
      <c r="J169" s="174">
        <f>J174+J179+J184+J189+J199</f>
        <v>1741.5</v>
      </c>
      <c r="K169" s="98">
        <f t="shared" ref="K169:O169" si="111">K174+K179+K184+K189+K199</f>
        <v>415</v>
      </c>
      <c r="L169" s="98">
        <f t="shared" si="111"/>
        <v>665</v>
      </c>
      <c r="M169" s="98">
        <f t="shared" si="111"/>
        <v>665</v>
      </c>
      <c r="N169" s="98">
        <f t="shared" si="111"/>
        <v>665</v>
      </c>
      <c r="O169" s="98">
        <f t="shared" si="111"/>
        <v>665</v>
      </c>
      <c r="P169" s="86">
        <f t="shared" si="110"/>
        <v>8272.9348599999994</v>
      </c>
    </row>
    <row r="170" spans="1:17" ht="31.5" x14ac:dyDescent="0.25">
      <c r="A170" s="240"/>
      <c r="B170" s="249"/>
      <c r="C170" s="72" t="s">
        <v>24</v>
      </c>
      <c r="D170" s="52">
        <v>0</v>
      </c>
      <c r="E170" s="51">
        <v>0</v>
      </c>
      <c r="F170" s="52">
        <v>0</v>
      </c>
      <c r="G170" s="66">
        <v>0</v>
      </c>
      <c r="H170" s="52">
        <v>0</v>
      </c>
      <c r="I170" s="98">
        <v>0</v>
      </c>
      <c r="J170" s="174">
        <f>J175+J180+J185+J190+J200</f>
        <v>0</v>
      </c>
      <c r="K170" s="98">
        <f t="shared" ref="K170:O170" si="112">K175+K180+K185+K190+K200</f>
        <v>0</v>
      </c>
      <c r="L170" s="98">
        <f t="shared" si="112"/>
        <v>0</v>
      </c>
      <c r="M170" s="98">
        <f t="shared" si="112"/>
        <v>0</v>
      </c>
      <c r="N170" s="98">
        <f t="shared" si="112"/>
        <v>0</v>
      </c>
      <c r="O170" s="98">
        <f t="shared" si="112"/>
        <v>0</v>
      </c>
      <c r="P170" s="86">
        <f>SUM(D170:O170)</f>
        <v>0</v>
      </c>
    </row>
    <row r="171" spans="1:17" ht="15.75" x14ac:dyDescent="0.25">
      <c r="A171" s="250" t="s">
        <v>46</v>
      </c>
      <c r="B171" s="246" t="s">
        <v>96</v>
      </c>
      <c r="C171" s="25" t="s">
        <v>17</v>
      </c>
      <c r="D171" s="52">
        <f>D172+D173+D174+D175</f>
        <v>0</v>
      </c>
      <c r="E171" s="52">
        <f t="shared" ref="E171" si="113">E172+E173+E174+E175</f>
        <v>0</v>
      </c>
      <c r="F171" s="52">
        <f t="shared" ref="F171" si="114">F172+F173+F174+F175</f>
        <v>0</v>
      </c>
      <c r="G171" s="52">
        <f t="shared" ref="G171" si="115">G172+G173+G174+G175</f>
        <v>0</v>
      </c>
      <c r="H171" s="52">
        <f t="shared" ref="H171" si="116">H172+H173+H174+H175</f>
        <v>0</v>
      </c>
      <c r="I171" s="52">
        <f t="shared" ref="I171" si="117">I172+I173+I174+I175</f>
        <v>0</v>
      </c>
      <c r="J171" s="174">
        <f t="shared" ref="J171" si="118">J172+J173+J174+J175</f>
        <v>2.5</v>
      </c>
      <c r="K171" s="52">
        <f t="shared" ref="K171" si="119">K172+K173+K174+K175</f>
        <v>0</v>
      </c>
      <c r="L171" s="52">
        <f t="shared" ref="L171" si="120">L172+L173+L174+L175</f>
        <v>0</v>
      </c>
      <c r="M171" s="52">
        <f t="shared" ref="M171" si="121">M172+M173+M174+M175</f>
        <v>0</v>
      </c>
      <c r="N171" s="52">
        <f t="shared" ref="N171" si="122">N172+N173+N174+N175</f>
        <v>0</v>
      </c>
      <c r="O171" s="52">
        <f t="shared" ref="O171" si="123">O172+O173+O174+O175</f>
        <v>0</v>
      </c>
      <c r="P171" s="86">
        <f t="shared" ref="P171:P175" si="124">SUM(D171:O171)</f>
        <v>2.5</v>
      </c>
    </row>
    <row r="172" spans="1:17" ht="31.5" x14ac:dyDescent="0.25">
      <c r="A172" s="251"/>
      <c r="B172" s="246"/>
      <c r="C172" s="154" t="s">
        <v>21</v>
      </c>
      <c r="D172" s="52">
        <v>0</v>
      </c>
      <c r="E172" s="52">
        <v>0</v>
      </c>
      <c r="F172" s="52">
        <v>0</v>
      </c>
      <c r="G172" s="52">
        <v>0</v>
      </c>
      <c r="H172" s="52">
        <v>0</v>
      </c>
      <c r="I172" s="52">
        <v>0</v>
      </c>
      <c r="J172" s="173">
        <v>0</v>
      </c>
      <c r="K172" s="76">
        <v>0</v>
      </c>
      <c r="L172" s="76">
        <v>0</v>
      </c>
      <c r="M172" s="76">
        <v>0</v>
      </c>
      <c r="N172" s="76">
        <v>0</v>
      </c>
      <c r="O172" s="76">
        <v>0</v>
      </c>
      <c r="P172" s="86">
        <f t="shared" si="124"/>
        <v>0</v>
      </c>
    </row>
    <row r="173" spans="1:17" ht="15.75" x14ac:dyDescent="0.25">
      <c r="A173" s="251"/>
      <c r="B173" s="246"/>
      <c r="C173" s="154" t="s">
        <v>22</v>
      </c>
      <c r="D173" s="52">
        <v>0</v>
      </c>
      <c r="E173" s="52">
        <v>0</v>
      </c>
      <c r="F173" s="52">
        <v>0</v>
      </c>
      <c r="G173" s="52">
        <v>0</v>
      </c>
      <c r="H173" s="52">
        <v>0</v>
      </c>
      <c r="I173" s="52">
        <v>0</v>
      </c>
      <c r="J173" s="173">
        <v>0</v>
      </c>
      <c r="K173" s="76">
        <v>0</v>
      </c>
      <c r="L173" s="76">
        <v>0</v>
      </c>
      <c r="M173" s="76">
        <v>0</v>
      </c>
      <c r="N173" s="76">
        <v>0</v>
      </c>
      <c r="O173" s="76">
        <v>0</v>
      </c>
      <c r="P173" s="86">
        <f t="shared" si="124"/>
        <v>0</v>
      </c>
    </row>
    <row r="174" spans="1:17" ht="15.75" x14ac:dyDescent="0.25">
      <c r="A174" s="251"/>
      <c r="B174" s="246"/>
      <c r="C174" s="154" t="s">
        <v>23</v>
      </c>
      <c r="D174" s="52">
        <v>0</v>
      </c>
      <c r="E174" s="52">
        <v>0</v>
      </c>
      <c r="F174" s="52">
        <v>0</v>
      </c>
      <c r="G174" s="52">
        <v>0</v>
      </c>
      <c r="H174" s="52">
        <v>0</v>
      </c>
      <c r="I174" s="52">
        <v>0</v>
      </c>
      <c r="J174" s="173">
        <v>2.5</v>
      </c>
      <c r="K174" s="76">
        <v>0</v>
      </c>
      <c r="L174" s="76">
        <v>0</v>
      </c>
      <c r="M174" s="76">
        <v>0</v>
      </c>
      <c r="N174" s="76">
        <v>0</v>
      </c>
      <c r="O174" s="76">
        <v>0</v>
      </c>
      <c r="P174" s="86">
        <f t="shared" si="124"/>
        <v>2.5</v>
      </c>
    </row>
    <row r="175" spans="1:17" ht="31.5" x14ac:dyDescent="0.25">
      <c r="A175" s="252"/>
      <c r="B175" s="246"/>
      <c r="C175" s="154" t="s">
        <v>24</v>
      </c>
      <c r="D175" s="52">
        <v>0</v>
      </c>
      <c r="E175" s="52">
        <v>0</v>
      </c>
      <c r="F175" s="52">
        <v>0</v>
      </c>
      <c r="G175" s="52">
        <v>0</v>
      </c>
      <c r="H175" s="52">
        <v>0</v>
      </c>
      <c r="I175" s="52">
        <v>0</v>
      </c>
      <c r="J175" s="173">
        <v>0</v>
      </c>
      <c r="K175" s="76">
        <v>0</v>
      </c>
      <c r="L175" s="76">
        <v>0</v>
      </c>
      <c r="M175" s="76">
        <v>0</v>
      </c>
      <c r="N175" s="76">
        <v>0</v>
      </c>
      <c r="O175" s="76">
        <v>0</v>
      </c>
      <c r="P175" s="86">
        <f t="shared" si="124"/>
        <v>0</v>
      </c>
    </row>
    <row r="176" spans="1:17" ht="15.75" x14ac:dyDescent="0.25">
      <c r="A176" s="250" t="s">
        <v>79</v>
      </c>
      <c r="B176" s="246" t="s">
        <v>93</v>
      </c>
      <c r="C176" s="25" t="s">
        <v>17</v>
      </c>
      <c r="D176" s="52">
        <f>D177+D178+D179+D180</f>
        <v>0</v>
      </c>
      <c r="E176" s="52">
        <f t="shared" ref="E176:O176" si="125">E177+E178+E179+E180</f>
        <v>0</v>
      </c>
      <c r="F176" s="52">
        <f t="shared" si="125"/>
        <v>0</v>
      </c>
      <c r="G176" s="52">
        <f t="shared" si="125"/>
        <v>0</v>
      </c>
      <c r="H176" s="52">
        <f t="shared" si="125"/>
        <v>0</v>
      </c>
      <c r="I176" s="52">
        <f t="shared" si="125"/>
        <v>0</v>
      </c>
      <c r="J176" s="174">
        <f t="shared" si="125"/>
        <v>639</v>
      </c>
      <c r="K176" s="52">
        <f t="shared" si="125"/>
        <v>415</v>
      </c>
      <c r="L176" s="52">
        <f t="shared" si="125"/>
        <v>665</v>
      </c>
      <c r="M176" s="52">
        <f t="shared" si="125"/>
        <v>665</v>
      </c>
      <c r="N176" s="52">
        <f t="shared" si="125"/>
        <v>665</v>
      </c>
      <c r="O176" s="52">
        <f t="shared" si="125"/>
        <v>665</v>
      </c>
      <c r="P176" s="86">
        <f t="shared" ref="P176:P180" si="126">SUM(D176:O176)</f>
        <v>3714</v>
      </c>
    </row>
    <row r="177" spans="1:17" ht="31.5" x14ac:dyDescent="0.25">
      <c r="A177" s="251"/>
      <c r="B177" s="246"/>
      <c r="C177" s="154" t="s">
        <v>21</v>
      </c>
      <c r="D177" s="52">
        <v>0</v>
      </c>
      <c r="E177" s="52">
        <v>0</v>
      </c>
      <c r="F177" s="52">
        <v>0</v>
      </c>
      <c r="G177" s="52">
        <v>0</v>
      </c>
      <c r="H177" s="52">
        <v>0</v>
      </c>
      <c r="I177" s="52">
        <v>0</v>
      </c>
      <c r="J177" s="173">
        <v>0</v>
      </c>
      <c r="K177" s="76">
        <v>0</v>
      </c>
      <c r="L177" s="76">
        <v>0</v>
      </c>
      <c r="M177" s="76">
        <v>0</v>
      </c>
      <c r="N177" s="76">
        <v>0</v>
      </c>
      <c r="O177" s="76">
        <v>0</v>
      </c>
      <c r="P177" s="86">
        <f t="shared" si="126"/>
        <v>0</v>
      </c>
    </row>
    <row r="178" spans="1:17" ht="15.75" x14ac:dyDescent="0.25">
      <c r="A178" s="251"/>
      <c r="B178" s="246"/>
      <c r="C178" s="154" t="s">
        <v>22</v>
      </c>
      <c r="D178" s="52">
        <v>0</v>
      </c>
      <c r="E178" s="52">
        <v>0</v>
      </c>
      <c r="F178" s="52">
        <v>0</v>
      </c>
      <c r="G178" s="52">
        <v>0</v>
      </c>
      <c r="H178" s="52">
        <v>0</v>
      </c>
      <c r="I178" s="52">
        <v>0</v>
      </c>
      <c r="J178" s="173">
        <v>0</v>
      </c>
      <c r="K178" s="76">
        <v>0</v>
      </c>
      <c r="L178" s="76">
        <v>0</v>
      </c>
      <c r="M178" s="76">
        <v>0</v>
      </c>
      <c r="N178" s="76">
        <v>0</v>
      </c>
      <c r="O178" s="76">
        <v>0</v>
      </c>
      <c r="P178" s="86">
        <f t="shared" si="126"/>
        <v>0</v>
      </c>
    </row>
    <row r="179" spans="1:17" ht="15.75" x14ac:dyDescent="0.25">
      <c r="A179" s="251"/>
      <c r="B179" s="246"/>
      <c r="C179" s="154" t="s">
        <v>23</v>
      </c>
      <c r="D179" s="52">
        <v>0</v>
      </c>
      <c r="E179" s="52">
        <v>0</v>
      </c>
      <c r="F179" s="52">
        <v>0</v>
      </c>
      <c r="G179" s="52">
        <v>0</v>
      </c>
      <c r="H179" s="52">
        <v>0</v>
      </c>
      <c r="I179" s="52">
        <v>0</v>
      </c>
      <c r="J179" s="173">
        <v>639</v>
      </c>
      <c r="K179" s="76">
        <v>415</v>
      </c>
      <c r="L179" s="76">
        <v>665</v>
      </c>
      <c r="M179" s="76">
        <v>665</v>
      </c>
      <c r="N179" s="76">
        <v>665</v>
      </c>
      <c r="O179" s="76">
        <v>665</v>
      </c>
      <c r="P179" s="86">
        <f t="shared" si="126"/>
        <v>3714</v>
      </c>
    </row>
    <row r="180" spans="1:17" ht="31.5" x14ac:dyDescent="0.25">
      <c r="A180" s="252"/>
      <c r="B180" s="246"/>
      <c r="C180" s="154" t="s">
        <v>24</v>
      </c>
      <c r="D180" s="52">
        <v>0</v>
      </c>
      <c r="E180" s="52">
        <v>0</v>
      </c>
      <c r="F180" s="52">
        <v>0</v>
      </c>
      <c r="G180" s="52">
        <v>0</v>
      </c>
      <c r="H180" s="52">
        <v>0</v>
      </c>
      <c r="I180" s="52">
        <v>0</v>
      </c>
      <c r="J180" s="173">
        <v>0</v>
      </c>
      <c r="K180" s="76">
        <v>0</v>
      </c>
      <c r="L180" s="76">
        <v>0</v>
      </c>
      <c r="M180" s="76">
        <v>0</v>
      </c>
      <c r="N180" s="76">
        <v>0</v>
      </c>
      <c r="O180" s="76">
        <v>0</v>
      </c>
      <c r="P180" s="86">
        <f t="shared" si="126"/>
        <v>0</v>
      </c>
    </row>
    <row r="181" spans="1:17" ht="15.75" x14ac:dyDescent="0.25">
      <c r="A181" s="253" t="s">
        <v>89</v>
      </c>
      <c r="B181" s="246" t="s">
        <v>65</v>
      </c>
      <c r="C181" s="25" t="s">
        <v>17</v>
      </c>
      <c r="D181" s="52">
        <f>D182+D183+D184+D185</f>
        <v>0</v>
      </c>
      <c r="E181" s="51">
        <f t="shared" ref="E181:I181" si="127">E182+E183+E184+E185</f>
        <v>373.3</v>
      </c>
      <c r="F181" s="52">
        <f t="shared" si="127"/>
        <v>765.13948000000005</v>
      </c>
      <c r="G181" s="66">
        <f t="shared" si="127"/>
        <v>0</v>
      </c>
      <c r="H181" s="52">
        <f t="shared" si="127"/>
        <v>3694</v>
      </c>
      <c r="I181" s="98">
        <f t="shared" si="127"/>
        <v>0</v>
      </c>
      <c r="J181" s="174">
        <f>J182+J183+J184+J185</f>
        <v>0</v>
      </c>
      <c r="K181" s="133">
        <f>K182+K183+K184+K185</f>
        <v>0</v>
      </c>
      <c r="L181" s="133">
        <f t="shared" ref="L181:O181" si="128">L182+L183+L184+L185</f>
        <v>0</v>
      </c>
      <c r="M181" s="133">
        <f t="shared" si="128"/>
        <v>0</v>
      </c>
      <c r="N181" s="133">
        <f t="shared" si="128"/>
        <v>0</v>
      </c>
      <c r="O181" s="133">
        <f t="shared" si="128"/>
        <v>0</v>
      </c>
      <c r="P181" s="86">
        <f t="shared" si="110"/>
        <v>4832.43948</v>
      </c>
    </row>
    <row r="182" spans="1:17" ht="31.5" x14ac:dyDescent="0.25">
      <c r="A182" s="245"/>
      <c r="B182" s="246"/>
      <c r="C182" s="72" t="s">
        <v>21</v>
      </c>
      <c r="D182" s="52">
        <v>0</v>
      </c>
      <c r="E182" s="51">
        <v>0</v>
      </c>
      <c r="F182" s="52">
        <v>0</v>
      </c>
      <c r="G182" s="66">
        <v>0</v>
      </c>
      <c r="H182" s="52">
        <v>0</v>
      </c>
      <c r="I182" s="98">
        <v>0</v>
      </c>
      <c r="J182" s="173">
        <v>0</v>
      </c>
      <c r="K182" s="132">
        <v>0</v>
      </c>
      <c r="L182" s="132">
        <v>0</v>
      </c>
      <c r="M182" s="132">
        <v>0</v>
      </c>
      <c r="N182" s="132">
        <v>0</v>
      </c>
      <c r="O182" s="132">
        <v>0</v>
      </c>
      <c r="P182" s="86">
        <f t="shared" si="110"/>
        <v>0</v>
      </c>
    </row>
    <row r="183" spans="1:17" ht="15.75" x14ac:dyDescent="0.25">
      <c r="A183" s="245"/>
      <c r="B183" s="246"/>
      <c r="C183" s="72" t="s">
        <v>22</v>
      </c>
      <c r="D183" s="52">
        <v>0</v>
      </c>
      <c r="E183" s="51">
        <v>354.6</v>
      </c>
      <c r="F183" s="52">
        <v>726.85266999999999</v>
      </c>
      <c r="G183" s="66">
        <v>0</v>
      </c>
      <c r="H183" s="52">
        <v>3509.3</v>
      </c>
      <c r="I183" s="98">
        <v>0</v>
      </c>
      <c r="J183" s="173">
        <v>0</v>
      </c>
      <c r="K183" s="132">
        <v>0</v>
      </c>
      <c r="L183" s="132">
        <v>0</v>
      </c>
      <c r="M183" s="132">
        <v>0</v>
      </c>
      <c r="N183" s="132">
        <v>0</v>
      </c>
      <c r="O183" s="132">
        <v>0</v>
      </c>
      <c r="P183" s="86">
        <f>SUM(D183:O183)</f>
        <v>4590.7526699999999</v>
      </c>
    </row>
    <row r="184" spans="1:17" ht="15.75" x14ac:dyDescent="0.25">
      <c r="A184" s="245"/>
      <c r="B184" s="246"/>
      <c r="C184" s="72" t="s">
        <v>23</v>
      </c>
      <c r="D184" s="52">
        <v>0</v>
      </c>
      <c r="E184" s="51">
        <v>18.7</v>
      </c>
      <c r="F184" s="52">
        <v>38.286810000000003</v>
      </c>
      <c r="G184" s="66">
        <v>0</v>
      </c>
      <c r="H184" s="52">
        <v>184.7</v>
      </c>
      <c r="I184" s="98">
        <v>0</v>
      </c>
      <c r="J184" s="173">
        <v>0</v>
      </c>
      <c r="K184" s="132">
        <v>0</v>
      </c>
      <c r="L184" s="132">
        <v>0</v>
      </c>
      <c r="M184" s="132">
        <v>0</v>
      </c>
      <c r="N184" s="132">
        <v>0</v>
      </c>
      <c r="O184" s="132">
        <v>0</v>
      </c>
      <c r="P184" s="86">
        <f t="shared" si="110"/>
        <v>241.68680999999998</v>
      </c>
    </row>
    <row r="185" spans="1:17" ht="31.5" x14ac:dyDescent="0.25">
      <c r="A185" s="245"/>
      <c r="B185" s="246"/>
      <c r="C185" s="72" t="s">
        <v>24</v>
      </c>
      <c r="D185" s="52">
        <v>0</v>
      </c>
      <c r="E185" s="51">
        <v>0</v>
      </c>
      <c r="F185" s="52">
        <v>0</v>
      </c>
      <c r="G185" s="66">
        <v>0</v>
      </c>
      <c r="H185" s="52">
        <v>0</v>
      </c>
      <c r="I185" s="98">
        <v>0</v>
      </c>
      <c r="J185" s="173">
        <v>0</v>
      </c>
      <c r="K185" s="132">
        <v>0</v>
      </c>
      <c r="L185" s="132">
        <v>0</v>
      </c>
      <c r="M185" s="132">
        <v>0</v>
      </c>
      <c r="N185" s="132">
        <v>0</v>
      </c>
      <c r="O185" s="132">
        <v>0</v>
      </c>
      <c r="P185" s="86">
        <f t="shared" si="110"/>
        <v>0</v>
      </c>
    </row>
    <row r="186" spans="1:17" s="1" customFormat="1" ht="15.75" x14ac:dyDescent="0.25">
      <c r="A186" s="245" t="s">
        <v>90</v>
      </c>
      <c r="B186" s="246" t="s">
        <v>87</v>
      </c>
      <c r="C186" s="25" t="s">
        <v>17</v>
      </c>
      <c r="D186" s="52">
        <f>D187+D188+D189+D190</f>
        <v>0</v>
      </c>
      <c r="E186" s="51">
        <f t="shared" ref="E186:O186" si="129">E187+E188+E189+E190</f>
        <v>0</v>
      </c>
      <c r="F186" s="52">
        <f t="shared" si="129"/>
        <v>0</v>
      </c>
      <c r="G186" s="66">
        <f t="shared" si="129"/>
        <v>0</v>
      </c>
      <c r="H186" s="52">
        <f t="shared" si="129"/>
        <v>0</v>
      </c>
      <c r="I186" s="98">
        <f t="shared" si="129"/>
        <v>0</v>
      </c>
      <c r="J186" s="174">
        <f>J187+J188+J189+J190</f>
        <v>3100</v>
      </c>
      <c r="K186" s="133">
        <f t="shared" si="129"/>
        <v>0</v>
      </c>
      <c r="L186" s="133">
        <f t="shared" si="129"/>
        <v>0</v>
      </c>
      <c r="M186" s="133">
        <f t="shared" si="129"/>
        <v>0</v>
      </c>
      <c r="N186" s="133">
        <f t="shared" si="129"/>
        <v>0</v>
      </c>
      <c r="O186" s="133">
        <f t="shared" si="129"/>
        <v>0</v>
      </c>
      <c r="P186" s="86">
        <f t="shared" ref="P186:P187" si="130">SUM(D186:O186)</f>
        <v>3100</v>
      </c>
      <c r="Q186" s="3"/>
    </row>
    <row r="187" spans="1:17" ht="31.5" x14ac:dyDescent="0.25">
      <c r="A187" s="245"/>
      <c r="B187" s="247"/>
      <c r="C187" s="154" t="s">
        <v>21</v>
      </c>
      <c r="D187" s="52">
        <f>D192</f>
        <v>0</v>
      </c>
      <c r="E187" s="52">
        <f t="shared" ref="E187:O187" si="131">E192</f>
        <v>0</v>
      </c>
      <c r="F187" s="52">
        <f t="shared" si="131"/>
        <v>0</v>
      </c>
      <c r="G187" s="52">
        <f t="shared" si="131"/>
        <v>0</v>
      </c>
      <c r="H187" s="52">
        <f t="shared" si="131"/>
        <v>0</v>
      </c>
      <c r="I187" s="52">
        <f t="shared" si="131"/>
        <v>0</v>
      </c>
      <c r="J187" s="174">
        <f t="shared" si="131"/>
        <v>0</v>
      </c>
      <c r="K187" s="52">
        <f t="shared" si="131"/>
        <v>0</v>
      </c>
      <c r="L187" s="52">
        <f t="shared" si="131"/>
        <v>0</v>
      </c>
      <c r="M187" s="52">
        <f t="shared" si="131"/>
        <v>0</v>
      </c>
      <c r="N187" s="52">
        <f t="shared" si="131"/>
        <v>0</v>
      </c>
      <c r="O187" s="52">
        <f t="shared" si="131"/>
        <v>0</v>
      </c>
      <c r="P187" s="86">
        <f t="shared" si="130"/>
        <v>0</v>
      </c>
    </row>
    <row r="188" spans="1:17" ht="15.75" x14ac:dyDescent="0.25">
      <c r="A188" s="245"/>
      <c r="B188" s="247"/>
      <c r="C188" s="154" t="s">
        <v>22</v>
      </c>
      <c r="D188" s="52">
        <f>D193</f>
        <v>0</v>
      </c>
      <c r="E188" s="52">
        <f t="shared" ref="E188:O188" si="132">E193</f>
        <v>0</v>
      </c>
      <c r="F188" s="52">
        <f t="shared" si="132"/>
        <v>0</v>
      </c>
      <c r="G188" s="52">
        <f t="shared" si="132"/>
        <v>0</v>
      </c>
      <c r="H188" s="52">
        <f t="shared" si="132"/>
        <v>0</v>
      </c>
      <c r="I188" s="52">
        <f t="shared" si="132"/>
        <v>0</v>
      </c>
      <c r="J188" s="174">
        <f t="shared" si="132"/>
        <v>2000</v>
      </c>
      <c r="K188" s="52">
        <f t="shared" si="132"/>
        <v>0</v>
      </c>
      <c r="L188" s="52">
        <f t="shared" si="132"/>
        <v>0</v>
      </c>
      <c r="M188" s="52">
        <f t="shared" si="132"/>
        <v>0</v>
      </c>
      <c r="N188" s="52">
        <f t="shared" si="132"/>
        <v>0</v>
      </c>
      <c r="O188" s="52">
        <f t="shared" si="132"/>
        <v>0</v>
      </c>
      <c r="P188" s="86">
        <f t="shared" ref="P188:P190" si="133">SUM(D188:O188)</f>
        <v>2000</v>
      </c>
    </row>
    <row r="189" spans="1:17" ht="15.75" x14ac:dyDescent="0.25">
      <c r="A189" s="245"/>
      <c r="B189" s="247"/>
      <c r="C189" s="154" t="s">
        <v>23</v>
      </c>
      <c r="D189" s="52">
        <f>D194</f>
        <v>0</v>
      </c>
      <c r="E189" s="52">
        <f t="shared" ref="E189:O189" si="134">E194</f>
        <v>0</v>
      </c>
      <c r="F189" s="52">
        <f t="shared" si="134"/>
        <v>0</v>
      </c>
      <c r="G189" s="52">
        <f t="shared" si="134"/>
        <v>0</v>
      </c>
      <c r="H189" s="52">
        <f t="shared" si="134"/>
        <v>0</v>
      </c>
      <c r="I189" s="52">
        <f t="shared" si="134"/>
        <v>0</v>
      </c>
      <c r="J189" s="174">
        <f t="shared" si="134"/>
        <v>1100</v>
      </c>
      <c r="K189" s="52">
        <f t="shared" si="134"/>
        <v>0</v>
      </c>
      <c r="L189" s="52">
        <f t="shared" si="134"/>
        <v>0</v>
      </c>
      <c r="M189" s="52">
        <f t="shared" si="134"/>
        <v>0</v>
      </c>
      <c r="N189" s="52">
        <f t="shared" si="134"/>
        <v>0</v>
      </c>
      <c r="O189" s="52">
        <f t="shared" si="134"/>
        <v>0</v>
      </c>
      <c r="P189" s="86">
        <f t="shared" si="133"/>
        <v>1100</v>
      </c>
    </row>
    <row r="190" spans="1:17" ht="31.5" x14ac:dyDescent="0.25">
      <c r="A190" s="245"/>
      <c r="B190" s="247"/>
      <c r="C190" s="154" t="s">
        <v>24</v>
      </c>
      <c r="D190" s="52">
        <f>D195</f>
        <v>0</v>
      </c>
      <c r="E190" s="52">
        <f t="shared" ref="E190:O190" si="135">E195</f>
        <v>0</v>
      </c>
      <c r="F190" s="52">
        <f t="shared" si="135"/>
        <v>0</v>
      </c>
      <c r="G190" s="52">
        <f t="shared" si="135"/>
        <v>0</v>
      </c>
      <c r="H190" s="52">
        <f t="shared" si="135"/>
        <v>0</v>
      </c>
      <c r="I190" s="52">
        <f t="shared" si="135"/>
        <v>0</v>
      </c>
      <c r="J190" s="174">
        <f t="shared" si="135"/>
        <v>0</v>
      </c>
      <c r="K190" s="52">
        <f t="shared" si="135"/>
        <v>0</v>
      </c>
      <c r="L190" s="52">
        <f t="shared" si="135"/>
        <v>0</v>
      </c>
      <c r="M190" s="52">
        <f t="shared" si="135"/>
        <v>0</v>
      </c>
      <c r="N190" s="52">
        <f t="shared" si="135"/>
        <v>0</v>
      </c>
      <c r="O190" s="52">
        <f t="shared" si="135"/>
        <v>0</v>
      </c>
      <c r="P190" s="86">
        <f t="shared" si="133"/>
        <v>0</v>
      </c>
    </row>
    <row r="191" spans="1:17" s="1" customFormat="1" ht="15.75" x14ac:dyDescent="0.25">
      <c r="A191" s="245" t="s">
        <v>91</v>
      </c>
      <c r="B191" s="248" t="s">
        <v>88</v>
      </c>
      <c r="C191" s="25" t="s">
        <v>17</v>
      </c>
      <c r="D191" s="52">
        <f>D192+D193+D194+D195</f>
        <v>0</v>
      </c>
      <c r="E191" s="52">
        <f t="shared" ref="E191:O191" si="136">E192+E193+E194+E195</f>
        <v>0</v>
      </c>
      <c r="F191" s="52">
        <f t="shared" si="136"/>
        <v>0</v>
      </c>
      <c r="G191" s="52">
        <f t="shared" si="136"/>
        <v>0</v>
      </c>
      <c r="H191" s="52">
        <f t="shared" si="136"/>
        <v>0</v>
      </c>
      <c r="I191" s="52">
        <f t="shared" si="136"/>
        <v>0</v>
      </c>
      <c r="J191" s="179">
        <f t="shared" si="136"/>
        <v>3100</v>
      </c>
      <c r="K191" s="48">
        <f t="shared" si="136"/>
        <v>0</v>
      </c>
      <c r="L191" s="48">
        <f t="shared" si="136"/>
        <v>0</v>
      </c>
      <c r="M191" s="48">
        <f t="shared" si="136"/>
        <v>0</v>
      </c>
      <c r="N191" s="48">
        <f t="shared" si="136"/>
        <v>0</v>
      </c>
      <c r="O191" s="48">
        <f t="shared" si="136"/>
        <v>0</v>
      </c>
      <c r="P191" s="86">
        <f t="shared" ref="P191:P192" si="137">SUM(D191:O191)</f>
        <v>3100</v>
      </c>
      <c r="Q191" s="3"/>
    </row>
    <row r="192" spans="1:17" ht="31.5" x14ac:dyDescent="0.25">
      <c r="A192" s="245"/>
      <c r="B192" s="249"/>
      <c r="C192" s="154" t="s">
        <v>21</v>
      </c>
      <c r="D192" s="52">
        <v>0</v>
      </c>
      <c r="E192" s="51">
        <v>0</v>
      </c>
      <c r="F192" s="52">
        <v>0</v>
      </c>
      <c r="G192" s="66">
        <v>0</v>
      </c>
      <c r="H192" s="52">
        <v>0</v>
      </c>
      <c r="I192" s="98">
        <v>0</v>
      </c>
      <c r="J192" s="173">
        <v>0</v>
      </c>
      <c r="K192" s="132">
        <v>0</v>
      </c>
      <c r="L192" s="132">
        <v>0</v>
      </c>
      <c r="M192" s="132">
        <v>0</v>
      </c>
      <c r="N192" s="132">
        <v>0</v>
      </c>
      <c r="O192" s="132">
        <v>0</v>
      </c>
      <c r="P192" s="86">
        <f t="shared" si="137"/>
        <v>0</v>
      </c>
    </row>
    <row r="193" spans="1:17" ht="15.75" x14ac:dyDescent="0.25">
      <c r="A193" s="245"/>
      <c r="B193" s="249"/>
      <c r="C193" s="154" t="s">
        <v>22</v>
      </c>
      <c r="D193" s="52">
        <v>0</v>
      </c>
      <c r="E193" s="51">
        <v>0</v>
      </c>
      <c r="F193" s="52">
        <v>0</v>
      </c>
      <c r="G193" s="66">
        <v>0</v>
      </c>
      <c r="H193" s="52">
        <v>0</v>
      </c>
      <c r="I193" s="98">
        <v>0</v>
      </c>
      <c r="J193" s="173">
        <v>2000</v>
      </c>
      <c r="K193" s="132">
        <v>0</v>
      </c>
      <c r="L193" s="132">
        <v>0</v>
      </c>
      <c r="M193" s="132">
        <v>0</v>
      </c>
      <c r="N193" s="132">
        <v>0</v>
      </c>
      <c r="O193" s="132">
        <v>0</v>
      </c>
      <c r="P193" s="86">
        <f t="shared" ref="P193:P195" si="138">SUM(D193:O193)</f>
        <v>2000</v>
      </c>
    </row>
    <row r="194" spans="1:17" ht="15.75" x14ac:dyDescent="0.25">
      <c r="A194" s="245"/>
      <c r="B194" s="249"/>
      <c r="C194" s="154" t="s">
        <v>23</v>
      </c>
      <c r="D194" s="52">
        <v>0</v>
      </c>
      <c r="E194" s="51">
        <v>0</v>
      </c>
      <c r="F194" s="52">
        <v>0</v>
      </c>
      <c r="G194" s="66">
        <v>0</v>
      </c>
      <c r="H194" s="52">
        <v>0</v>
      </c>
      <c r="I194" s="98">
        <v>0</v>
      </c>
      <c r="J194" s="173">
        <v>1100</v>
      </c>
      <c r="K194" s="132">
        <v>0</v>
      </c>
      <c r="L194" s="132">
        <v>0</v>
      </c>
      <c r="M194" s="132">
        <v>0</v>
      </c>
      <c r="N194" s="132">
        <v>0</v>
      </c>
      <c r="O194" s="132">
        <v>0</v>
      </c>
      <c r="P194" s="86">
        <f t="shared" si="138"/>
        <v>1100</v>
      </c>
    </row>
    <row r="195" spans="1:17" ht="31.5" x14ac:dyDescent="0.25">
      <c r="A195" s="245"/>
      <c r="B195" s="249"/>
      <c r="C195" s="154" t="s">
        <v>24</v>
      </c>
      <c r="D195" s="52">
        <v>0</v>
      </c>
      <c r="E195" s="51">
        <v>0</v>
      </c>
      <c r="F195" s="52">
        <v>0</v>
      </c>
      <c r="G195" s="66">
        <v>0</v>
      </c>
      <c r="H195" s="52">
        <v>0</v>
      </c>
      <c r="I195" s="98">
        <v>0</v>
      </c>
      <c r="J195" s="173">
        <v>0</v>
      </c>
      <c r="K195" s="152">
        <v>0</v>
      </c>
      <c r="L195" s="152">
        <v>0</v>
      </c>
      <c r="M195" s="152">
        <v>0</v>
      </c>
      <c r="N195" s="152">
        <v>0</v>
      </c>
      <c r="O195" s="152">
        <v>0</v>
      </c>
      <c r="P195" s="86">
        <f t="shared" si="138"/>
        <v>0</v>
      </c>
    </row>
    <row r="196" spans="1:17" s="1" customFormat="1" ht="15.75" x14ac:dyDescent="0.25">
      <c r="A196" s="245" t="s">
        <v>94</v>
      </c>
      <c r="B196" s="246" t="s">
        <v>92</v>
      </c>
      <c r="C196" s="25" t="s">
        <v>17</v>
      </c>
      <c r="D196" s="52">
        <f>D197+D198+D199+D200</f>
        <v>0</v>
      </c>
      <c r="E196" s="51">
        <f t="shared" ref="E196:I196" si="139">E197+E198+E199+E200</f>
        <v>0</v>
      </c>
      <c r="F196" s="52">
        <f t="shared" si="139"/>
        <v>0</v>
      </c>
      <c r="G196" s="66">
        <f t="shared" si="139"/>
        <v>0</v>
      </c>
      <c r="H196" s="52">
        <f t="shared" si="139"/>
        <v>0</v>
      </c>
      <c r="I196" s="98">
        <f t="shared" si="139"/>
        <v>0</v>
      </c>
      <c r="J196" s="174">
        <f>J197+J198+J199+J200</f>
        <v>2500</v>
      </c>
      <c r="K196" s="133">
        <f t="shared" ref="K196:O196" si="140">K197+K198+K199+K200</f>
        <v>0</v>
      </c>
      <c r="L196" s="133">
        <f t="shared" si="140"/>
        <v>0</v>
      </c>
      <c r="M196" s="133">
        <f t="shared" si="140"/>
        <v>0</v>
      </c>
      <c r="N196" s="133">
        <f t="shared" si="140"/>
        <v>0</v>
      </c>
      <c r="O196" s="133">
        <f t="shared" si="140"/>
        <v>0</v>
      </c>
      <c r="P196" s="86">
        <f t="shared" ref="P196:P197" si="141">SUM(D196:O196)</f>
        <v>2500</v>
      </c>
      <c r="Q196" s="3"/>
    </row>
    <row r="197" spans="1:17" ht="31.5" x14ac:dyDescent="0.25">
      <c r="A197" s="245"/>
      <c r="B197" s="247"/>
      <c r="C197" s="154" t="s">
        <v>21</v>
      </c>
      <c r="D197" s="52">
        <f>D202</f>
        <v>0</v>
      </c>
      <c r="E197" s="52">
        <f t="shared" ref="E197:O197" si="142">E202</f>
        <v>0</v>
      </c>
      <c r="F197" s="52">
        <f t="shared" si="142"/>
        <v>0</v>
      </c>
      <c r="G197" s="52">
        <f t="shared" si="142"/>
        <v>0</v>
      </c>
      <c r="H197" s="52">
        <f t="shared" si="142"/>
        <v>0</v>
      </c>
      <c r="I197" s="52">
        <f t="shared" si="142"/>
        <v>0</v>
      </c>
      <c r="J197" s="174">
        <f t="shared" si="142"/>
        <v>0</v>
      </c>
      <c r="K197" s="52">
        <f t="shared" si="142"/>
        <v>0</v>
      </c>
      <c r="L197" s="52">
        <f t="shared" si="142"/>
        <v>0</v>
      </c>
      <c r="M197" s="52">
        <f t="shared" si="142"/>
        <v>0</v>
      </c>
      <c r="N197" s="52">
        <f t="shared" si="142"/>
        <v>0</v>
      </c>
      <c r="O197" s="52">
        <f t="shared" si="142"/>
        <v>0</v>
      </c>
      <c r="P197" s="86">
        <f t="shared" si="141"/>
        <v>0</v>
      </c>
    </row>
    <row r="198" spans="1:17" ht="15.75" x14ac:dyDescent="0.25">
      <c r="A198" s="245"/>
      <c r="B198" s="247"/>
      <c r="C198" s="154" t="s">
        <v>22</v>
      </c>
      <c r="D198" s="52">
        <f>D203</f>
        <v>0</v>
      </c>
      <c r="E198" s="52">
        <f t="shared" ref="E198:O198" si="143">E203</f>
        <v>0</v>
      </c>
      <c r="F198" s="52">
        <f t="shared" si="143"/>
        <v>0</v>
      </c>
      <c r="G198" s="52">
        <f t="shared" si="143"/>
        <v>0</v>
      </c>
      <c r="H198" s="52">
        <f t="shared" si="143"/>
        <v>0</v>
      </c>
      <c r="I198" s="52">
        <f t="shared" si="143"/>
        <v>0</v>
      </c>
      <c r="J198" s="174">
        <f t="shared" si="143"/>
        <v>2500</v>
      </c>
      <c r="K198" s="52">
        <f t="shared" si="143"/>
        <v>0</v>
      </c>
      <c r="L198" s="52">
        <f t="shared" si="143"/>
        <v>0</v>
      </c>
      <c r="M198" s="52">
        <f t="shared" si="143"/>
        <v>0</v>
      </c>
      <c r="N198" s="52">
        <f t="shared" si="143"/>
        <v>0</v>
      </c>
      <c r="O198" s="52">
        <f t="shared" si="143"/>
        <v>0</v>
      </c>
      <c r="P198" s="86">
        <f t="shared" ref="P198:P200" si="144">SUM(D198:O198)</f>
        <v>2500</v>
      </c>
    </row>
    <row r="199" spans="1:17" ht="15.75" x14ac:dyDescent="0.25">
      <c r="A199" s="245"/>
      <c r="B199" s="247"/>
      <c r="C199" s="154" t="s">
        <v>23</v>
      </c>
      <c r="D199" s="52">
        <f>D204</f>
        <v>0</v>
      </c>
      <c r="E199" s="52">
        <f t="shared" ref="E199:O199" si="145">E204</f>
        <v>0</v>
      </c>
      <c r="F199" s="52">
        <f t="shared" si="145"/>
        <v>0</v>
      </c>
      <c r="G199" s="52">
        <f t="shared" si="145"/>
        <v>0</v>
      </c>
      <c r="H199" s="52">
        <f t="shared" si="145"/>
        <v>0</v>
      </c>
      <c r="I199" s="52">
        <f t="shared" si="145"/>
        <v>0</v>
      </c>
      <c r="J199" s="174">
        <f t="shared" si="145"/>
        <v>0</v>
      </c>
      <c r="K199" s="52">
        <f t="shared" si="145"/>
        <v>0</v>
      </c>
      <c r="L199" s="52">
        <f t="shared" si="145"/>
        <v>0</v>
      </c>
      <c r="M199" s="52">
        <f t="shared" si="145"/>
        <v>0</v>
      </c>
      <c r="N199" s="52">
        <f t="shared" si="145"/>
        <v>0</v>
      </c>
      <c r="O199" s="52">
        <f t="shared" si="145"/>
        <v>0</v>
      </c>
      <c r="P199" s="86">
        <f t="shared" si="144"/>
        <v>0</v>
      </c>
    </row>
    <row r="200" spans="1:17" ht="31.5" x14ac:dyDescent="0.25">
      <c r="A200" s="245"/>
      <c r="B200" s="247"/>
      <c r="C200" s="154" t="s">
        <v>24</v>
      </c>
      <c r="D200" s="52">
        <f>D205</f>
        <v>0</v>
      </c>
      <c r="E200" s="52">
        <f t="shared" ref="E200:O200" si="146">E205</f>
        <v>0</v>
      </c>
      <c r="F200" s="52">
        <f t="shared" si="146"/>
        <v>0</v>
      </c>
      <c r="G200" s="52">
        <f t="shared" si="146"/>
        <v>0</v>
      </c>
      <c r="H200" s="52">
        <f t="shared" si="146"/>
        <v>0</v>
      </c>
      <c r="I200" s="52">
        <f t="shared" si="146"/>
        <v>0</v>
      </c>
      <c r="J200" s="174">
        <f t="shared" si="146"/>
        <v>0</v>
      </c>
      <c r="K200" s="52">
        <f t="shared" si="146"/>
        <v>0</v>
      </c>
      <c r="L200" s="52">
        <f t="shared" si="146"/>
        <v>0</v>
      </c>
      <c r="M200" s="52">
        <f t="shared" si="146"/>
        <v>0</v>
      </c>
      <c r="N200" s="52">
        <f t="shared" si="146"/>
        <v>0</v>
      </c>
      <c r="O200" s="52">
        <f t="shared" si="146"/>
        <v>0</v>
      </c>
      <c r="P200" s="86">
        <f t="shared" si="144"/>
        <v>0</v>
      </c>
    </row>
    <row r="201" spans="1:17" s="1" customFormat="1" ht="15.75" x14ac:dyDescent="0.25">
      <c r="A201" s="245" t="s">
        <v>95</v>
      </c>
      <c r="B201" s="248" t="s">
        <v>101</v>
      </c>
      <c r="C201" s="25" t="s">
        <v>17</v>
      </c>
      <c r="D201" s="52">
        <f>D202+D203+D204+D205</f>
        <v>0</v>
      </c>
      <c r="E201" s="52">
        <f t="shared" ref="E201" si="147">E202+E203+E204+E205</f>
        <v>0</v>
      </c>
      <c r="F201" s="52">
        <f t="shared" ref="F201" si="148">F202+F203+F204+F205</f>
        <v>0</v>
      </c>
      <c r="G201" s="52">
        <f t="shared" ref="G201" si="149">G202+G203+G204+G205</f>
        <v>0</v>
      </c>
      <c r="H201" s="52">
        <f t="shared" ref="H201" si="150">H202+H203+H204+H205</f>
        <v>0</v>
      </c>
      <c r="I201" s="52">
        <f t="shared" ref="I201" si="151">I202+I203+I204+I205</f>
        <v>0</v>
      </c>
      <c r="J201" s="179">
        <f t="shared" ref="J201" si="152">J202+J203+J204+J205</f>
        <v>2500</v>
      </c>
      <c r="K201" s="48">
        <f t="shared" ref="K201" si="153">K202+K203+K204+K205</f>
        <v>0</v>
      </c>
      <c r="L201" s="48">
        <f t="shared" ref="L201" si="154">L202+L203+L204+L205</f>
        <v>0</v>
      </c>
      <c r="M201" s="48">
        <f t="shared" ref="M201" si="155">M202+M203+M204+M205</f>
        <v>0</v>
      </c>
      <c r="N201" s="48">
        <f t="shared" ref="N201" si="156">N202+N203+N204+N205</f>
        <v>0</v>
      </c>
      <c r="O201" s="48">
        <f t="shared" ref="O201" si="157">O202+O203+O204+O205</f>
        <v>0</v>
      </c>
      <c r="P201" s="86">
        <f t="shared" ref="P201:P202" si="158">SUM(D201:O201)</f>
        <v>2500</v>
      </c>
      <c r="Q201" s="3"/>
    </row>
    <row r="202" spans="1:17" ht="31.5" x14ac:dyDescent="0.25">
      <c r="A202" s="245"/>
      <c r="B202" s="249"/>
      <c r="C202" s="154" t="s">
        <v>21</v>
      </c>
      <c r="D202" s="52">
        <v>0</v>
      </c>
      <c r="E202" s="51">
        <v>0</v>
      </c>
      <c r="F202" s="52">
        <v>0</v>
      </c>
      <c r="G202" s="66">
        <v>0</v>
      </c>
      <c r="H202" s="52">
        <v>0</v>
      </c>
      <c r="I202" s="98">
        <v>0</v>
      </c>
      <c r="J202" s="173">
        <v>0</v>
      </c>
      <c r="K202" s="132">
        <v>0</v>
      </c>
      <c r="L202" s="132">
        <v>0</v>
      </c>
      <c r="M202" s="132">
        <v>0</v>
      </c>
      <c r="N202" s="132">
        <v>0</v>
      </c>
      <c r="O202" s="132">
        <v>0</v>
      </c>
      <c r="P202" s="86">
        <f t="shared" si="158"/>
        <v>0</v>
      </c>
    </row>
    <row r="203" spans="1:17" ht="15.75" x14ac:dyDescent="0.25">
      <c r="A203" s="245"/>
      <c r="B203" s="249"/>
      <c r="C203" s="154" t="s">
        <v>22</v>
      </c>
      <c r="D203" s="52">
        <v>0</v>
      </c>
      <c r="E203" s="51">
        <v>0</v>
      </c>
      <c r="F203" s="52">
        <v>0</v>
      </c>
      <c r="G203" s="66">
        <v>0</v>
      </c>
      <c r="H203" s="52">
        <v>0</v>
      </c>
      <c r="I203" s="98">
        <v>0</v>
      </c>
      <c r="J203" s="173">
        <v>2500</v>
      </c>
      <c r="K203" s="132">
        <v>0</v>
      </c>
      <c r="L203" s="132">
        <v>0</v>
      </c>
      <c r="M203" s="132">
        <v>0</v>
      </c>
      <c r="N203" s="132">
        <v>0</v>
      </c>
      <c r="O203" s="132">
        <v>0</v>
      </c>
      <c r="P203" s="86">
        <f t="shared" ref="P203:P205" si="159">SUM(D203:O203)</f>
        <v>2500</v>
      </c>
    </row>
    <row r="204" spans="1:17" ht="15.75" x14ac:dyDescent="0.25">
      <c r="A204" s="245"/>
      <c r="B204" s="249"/>
      <c r="C204" s="154" t="s">
        <v>23</v>
      </c>
      <c r="D204" s="52">
        <v>0</v>
      </c>
      <c r="E204" s="51">
        <v>0</v>
      </c>
      <c r="F204" s="52">
        <v>0</v>
      </c>
      <c r="G204" s="66">
        <v>0</v>
      </c>
      <c r="H204" s="52">
        <v>0</v>
      </c>
      <c r="I204" s="98">
        <v>0</v>
      </c>
      <c r="J204" s="173">
        <v>0</v>
      </c>
      <c r="K204" s="132">
        <v>0</v>
      </c>
      <c r="L204" s="132">
        <v>0</v>
      </c>
      <c r="M204" s="132">
        <v>0</v>
      </c>
      <c r="N204" s="132">
        <v>0</v>
      </c>
      <c r="O204" s="132">
        <v>0</v>
      </c>
      <c r="P204" s="86">
        <f t="shared" si="159"/>
        <v>0</v>
      </c>
    </row>
    <row r="205" spans="1:17" ht="31.5" x14ac:dyDescent="0.25">
      <c r="A205" s="245"/>
      <c r="B205" s="249"/>
      <c r="C205" s="154" t="s">
        <v>24</v>
      </c>
      <c r="D205" s="52">
        <v>0</v>
      </c>
      <c r="E205" s="51">
        <v>0</v>
      </c>
      <c r="F205" s="52">
        <v>0</v>
      </c>
      <c r="G205" s="66">
        <v>0</v>
      </c>
      <c r="H205" s="52">
        <v>0</v>
      </c>
      <c r="I205" s="98">
        <v>0</v>
      </c>
      <c r="J205" s="173">
        <v>0</v>
      </c>
      <c r="K205" s="152">
        <v>0</v>
      </c>
      <c r="L205" s="152">
        <v>0</v>
      </c>
      <c r="M205" s="152">
        <v>0</v>
      </c>
      <c r="N205" s="152">
        <v>0</v>
      </c>
      <c r="O205" s="152">
        <v>0</v>
      </c>
      <c r="P205" s="86">
        <f t="shared" si="159"/>
        <v>0</v>
      </c>
    </row>
  </sheetData>
  <mergeCells count="103">
    <mergeCell ref="A150:A154"/>
    <mergeCell ref="B150:B154"/>
    <mergeCell ref="B56:B61"/>
    <mergeCell ref="B62:B66"/>
    <mergeCell ref="A62:A66"/>
    <mergeCell ref="B108:B113"/>
    <mergeCell ref="A108:A113"/>
    <mergeCell ref="A98:A102"/>
    <mergeCell ref="B98:B102"/>
    <mergeCell ref="A103:A107"/>
    <mergeCell ref="B103:B107"/>
    <mergeCell ref="A93:A97"/>
    <mergeCell ref="B93:B97"/>
    <mergeCell ref="B125:B129"/>
    <mergeCell ref="A130:A134"/>
    <mergeCell ref="B130:B134"/>
    <mergeCell ref="A135:A139"/>
    <mergeCell ref="B135:B139"/>
    <mergeCell ref="A78:A82"/>
    <mergeCell ref="B78:B82"/>
    <mergeCell ref="A83:A87"/>
    <mergeCell ref="B83:B87"/>
    <mergeCell ref="A51:A55"/>
    <mergeCell ref="B51:B55"/>
    <mergeCell ref="A56:A61"/>
    <mergeCell ref="A145:A149"/>
    <mergeCell ref="B145:B149"/>
    <mergeCell ref="P42:P44"/>
    <mergeCell ref="B15:C15"/>
    <mergeCell ref="A38:A45"/>
    <mergeCell ref="F42:F44"/>
    <mergeCell ref="G42:G44"/>
    <mergeCell ref="H42:H44"/>
    <mergeCell ref="I42:I44"/>
    <mergeCell ref="E42:E44"/>
    <mergeCell ref="B26:C26"/>
    <mergeCell ref="B21:B25"/>
    <mergeCell ref="B16:B20"/>
    <mergeCell ref="B38:B45"/>
    <mergeCell ref="B27:B31"/>
    <mergeCell ref="K42:K44"/>
    <mergeCell ref="L42:L44"/>
    <mergeCell ref="M42:M44"/>
    <mergeCell ref="C42:C44"/>
    <mergeCell ref="P7:P8"/>
    <mergeCell ref="A9:A14"/>
    <mergeCell ref="E2:H2"/>
    <mergeCell ref="A4:H4"/>
    <mergeCell ref="A5:H5"/>
    <mergeCell ref="A6:H6"/>
    <mergeCell ref="A7:A8"/>
    <mergeCell ref="C7:C8"/>
    <mergeCell ref="B7:B8"/>
    <mergeCell ref="B9:B14"/>
    <mergeCell ref="D7:O7"/>
    <mergeCell ref="E3:H3"/>
    <mergeCell ref="E1:F1"/>
    <mergeCell ref="A21:A25"/>
    <mergeCell ref="A16:A20"/>
    <mergeCell ref="B37:C37"/>
    <mergeCell ref="A27:A31"/>
    <mergeCell ref="A32:A36"/>
    <mergeCell ref="B32:B36"/>
    <mergeCell ref="N42:N44"/>
    <mergeCell ref="O42:O44"/>
    <mergeCell ref="J42:J44"/>
    <mergeCell ref="B166:B170"/>
    <mergeCell ref="A166:A170"/>
    <mergeCell ref="A161:A165"/>
    <mergeCell ref="B161:B165"/>
    <mergeCell ref="B120:B124"/>
    <mergeCell ref="B160:C160"/>
    <mergeCell ref="A155:A159"/>
    <mergeCell ref="A120:A124"/>
    <mergeCell ref="B155:B159"/>
    <mergeCell ref="B115:B119"/>
    <mergeCell ref="A115:A119"/>
    <mergeCell ref="B114:C114"/>
    <mergeCell ref="A140:A144"/>
    <mergeCell ref="B140:B144"/>
    <mergeCell ref="A125:A129"/>
    <mergeCell ref="B67:B72"/>
    <mergeCell ref="A67:A72"/>
    <mergeCell ref="A88:A92"/>
    <mergeCell ref="B88:B92"/>
    <mergeCell ref="A46:A50"/>
    <mergeCell ref="B46:B50"/>
    <mergeCell ref="A73:A77"/>
    <mergeCell ref="B73:B77"/>
    <mergeCell ref="A196:A200"/>
    <mergeCell ref="B196:B200"/>
    <mergeCell ref="A201:A205"/>
    <mergeCell ref="B201:B205"/>
    <mergeCell ref="A171:A175"/>
    <mergeCell ref="B171:B175"/>
    <mergeCell ref="A186:A190"/>
    <mergeCell ref="B186:B190"/>
    <mergeCell ref="A191:A195"/>
    <mergeCell ref="B191:B195"/>
    <mergeCell ref="A176:A180"/>
    <mergeCell ref="B176:B180"/>
    <mergeCell ref="B181:B185"/>
    <mergeCell ref="A181:A185"/>
  </mergeCells>
  <pageMargins left="0.31496062992125984" right="0.51181102362204722" top="0.59055118110236227" bottom="0.59055118110236227" header="0.31496062992125984" footer="0.31496062992125984"/>
  <pageSetup paperSize="9" scale="52"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Прил.№4</vt:lpstr>
      <vt:lpstr> 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ЖуковаВА</dc:creator>
  <cp:lastModifiedBy>Пользователь Windows</cp:lastModifiedBy>
  <cp:lastPrinted>2025-07-03T10:32:49Z</cp:lastPrinted>
  <dcterms:created xsi:type="dcterms:W3CDTF">2013-11-28T08:39:16Z</dcterms:created>
  <dcterms:modified xsi:type="dcterms:W3CDTF">2025-07-03T10:33:05Z</dcterms:modified>
</cp:coreProperties>
</file>