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D:\БУХ\2024\Бюджет\Муниципальная программа\Развитие территории 10\2024\19.12.2024\"/>
    </mc:Choice>
  </mc:AlternateContent>
  <bookViews>
    <workbookView xWindow="0" yWindow="0" windowWidth="28800" windowHeight="12135"/>
  </bookViews>
  <sheets>
    <sheet name="Прил.№4" sheetId="1" r:id="rId1"/>
    <sheet name=" 5" sheetId="2" r:id="rId2"/>
  </sheets>
  <definedNames>
    <definedName name="_xlnm._FilterDatabase" localSheetId="1" hidden="1">' 5'!$C$9:$P$140</definedName>
  </definedNames>
  <calcPr calcId="152511"/>
</workbook>
</file>

<file path=xl/calcChain.xml><?xml version="1.0" encoding="utf-8"?>
<calcChain xmlns="http://schemas.openxmlformats.org/spreadsheetml/2006/main">
  <c r="J32" i="1" l="1"/>
  <c r="K15" i="1" l="1"/>
  <c r="L15" i="1"/>
  <c r="M15" i="1"/>
  <c r="N15" i="1"/>
  <c r="O15" i="1"/>
  <c r="J15" i="1"/>
  <c r="I15" i="1"/>
  <c r="P29" i="1"/>
  <c r="J12" i="1"/>
  <c r="K12" i="1"/>
  <c r="L12" i="1"/>
  <c r="M12" i="1"/>
  <c r="N12" i="1"/>
  <c r="O12" i="1"/>
  <c r="I12" i="1"/>
  <c r="P14" i="1"/>
  <c r="F102" i="2" l="1"/>
  <c r="J102" i="2"/>
  <c r="K37" i="2"/>
  <c r="L37" i="2"/>
  <c r="M37" i="2"/>
  <c r="N37" i="2"/>
  <c r="O37" i="2"/>
  <c r="J37" i="2"/>
  <c r="J36" i="2"/>
  <c r="I36" i="2"/>
  <c r="I37" i="2"/>
  <c r="J108" i="2"/>
  <c r="J103" i="2"/>
  <c r="P53" i="2"/>
  <c r="P52" i="2"/>
  <c r="P51" i="2"/>
  <c r="P50" i="2"/>
  <c r="O49" i="2"/>
  <c r="N49" i="2"/>
  <c r="M49" i="2"/>
  <c r="L49" i="2"/>
  <c r="K49" i="2"/>
  <c r="J49" i="2"/>
  <c r="I49" i="2"/>
  <c r="H49" i="2"/>
  <c r="G49" i="2"/>
  <c r="F49" i="2"/>
  <c r="E49" i="2"/>
  <c r="D49" i="2"/>
  <c r="P49" i="2" s="1"/>
  <c r="I11" i="2" l="1"/>
  <c r="I25" i="2"/>
  <c r="P35" i="2" l="1"/>
  <c r="P34" i="2"/>
  <c r="P33" i="2"/>
  <c r="P32" i="2"/>
  <c r="O31" i="2"/>
  <c r="N31" i="2"/>
  <c r="M31" i="2"/>
  <c r="L31" i="2"/>
  <c r="K31" i="2"/>
  <c r="J31" i="2"/>
  <c r="I31" i="2"/>
  <c r="H31" i="2"/>
  <c r="G31" i="2"/>
  <c r="F31" i="2"/>
  <c r="E31" i="2"/>
  <c r="D31" i="2"/>
  <c r="P31" i="2" l="1"/>
  <c r="I20" i="1"/>
  <c r="I44" i="2" l="1"/>
  <c r="I9" i="1" l="1"/>
  <c r="L32" i="1"/>
  <c r="M32" i="1"/>
  <c r="N32" i="1"/>
  <c r="O32" i="1"/>
  <c r="J34" i="1"/>
  <c r="J30" i="1" s="1"/>
  <c r="K34" i="1"/>
  <c r="K32" i="1" s="1"/>
  <c r="L34" i="1"/>
  <c r="M34" i="1"/>
  <c r="N34" i="1"/>
  <c r="O34" i="1"/>
  <c r="I34" i="1"/>
  <c r="I32" i="1" s="1"/>
  <c r="P36" i="1" l="1"/>
  <c r="P37" i="1" l="1"/>
  <c r="P35" i="1"/>
  <c r="P34" i="1"/>
  <c r="H20" i="1"/>
  <c r="J104" i="2" l="1"/>
  <c r="K104" i="2"/>
  <c r="L104" i="2"/>
  <c r="M104" i="2"/>
  <c r="N104" i="2"/>
  <c r="O104" i="2"/>
  <c r="K103" i="2"/>
  <c r="L103" i="2"/>
  <c r="M103" i="2"/>
  <c r="N103" i="2"/>
  <c r="O103" i="2"/>
  <c r="K102" i="2"/>
  <c r="L102" i="2"/>
  <c r="M102" i="2"/>
  <c r="N102" i="2"/>
  <c r="O102" i="2"/>
  <c r="J101" i="2"/>
  <c r="K101" i="2"/>
  <c r="L101" i="2"/>
  <c r="M101" i="2"/>
  <c r="N101" i="2"/>
  <c r="O101" i="2"/>
  <c r="I104" i="2"/>
  <c r="I103" i="2"/>
  <c r="I102" i="2"/>
  <c r="I101" i="2"/>
  <c r="K105" i="2"/>
  <c r="L105" i="2"/>
  <c r="M105" i="2"/>
  <c r="N105" i="2"/>
  <c r="O105" i="2"/>
  <c r="K106" i="2"/>
  <c r="P106" i="2" s="1"/>
  <c r="L106" i="2"/>
  <c r="M106" i="2"/>
  <c r="N106" i="2"/>
  <c r="O106" i="2"/>
  <c r="K107" i="2"/>
  <c r="L107" i="2"/>
  <c r="M107" i="2"/>
  <c r="N107" i="2"/>
  <c r="O107" i="2"/>
  <c r="K108" i="2"/>
  <c r="L108" i="2"/>
  <c r="M108" i="2"/>
  <c r="N108" i="2"/>
  <c r="O108" i="2"/>
  <c r="K109" i="2"/>
  <c r="L109" i="2"/>
  <c r="M109" i="2"/>
  <c r="N109" i="2"/>
  <c r="O109" i="2"/>
  <c r="J106" i="2"/>
  <c r="J109" i="2"/>
  <c r="P109" i="2" s="1"/>
  <c r="J107" i="2"/>
  <c r="I105" i="2"/>
  <c r="H105" i="2"/>
  <c r="G105" i="2"/>
  <c r="F105" i="2"/>
  <c r="E105" i="2"/>
  <c r="D105" i="2"/>
  <c r="D100" i="2"/>
  <c r="P124" i="2"/>
  <c r="P123" i="2"/>
  <c r="P122" i="2"/>
  <c r="P121" i="2"/>
  <c r="O120" i="2"/>
  <c r="N120" i="2"/>
  <c r="M120" i="2"/>
  <c r="L120" i="2"/>
  <c r="K120" i="2"/>
  <c r="J120" i="2"/>
  <c r="P120" i="2" s="1"/>
  <c r="I120" i="2"/>
  <c r="H120" i="2"/>
  <c r="G120" i="2"/>
  <c r="F120" i="2"/>
  <c r="E120" i="2"/>
  <c r="D120" i="2"/>
  <c r="P119" i="2"/>
  <c r="P118" i="2"/>
  <c r="P117" i="2"/>
  <c r="P116" i="2"/>
  <c r="O115" i="2"/>
  <c r="N115" i="2"/>
  <c r="M115" i="2"/>
  <c r="L115" i="2"/>
  <c r="K115" i="2"/>
  <c r="J115" i="2"/>
  <c r="I115" i="2"/>
  <c r="H115" i="2"/>
  <c r="G115" i="2"/>
  <c r="F115" i="2"/>
  <c r="E115" i="2"/>
  <c r="D115" i="2"/>
  <c r="P114" i="2"/>
  <c r="P113" i="2"/>
  <c r="P112" i="2"/>
  <c r="P111" i="2"/>
  <c r="O110" i="2"/>
  <c r="N110" i="2"/>
  <c r="M110" i="2"/>
  <c r="L110" i="2"/>
  <c r="K110" i="2"/>
  <c r="J110" i="2"/>
  <c r="I110" i="2"/>
  <c r="H110" i="2"/>
  <c r="G110" i="2"/>
  <c r="F110" i="2"/>
  <c r="E110" i="2"/>
  <c r="D110" i="2"/>
  <c r="M100" i="2" l="1"/>
  <c r="L100" i="2"/>
  <c r="O100" i="2"/>
  <c r="K100" i="2"/>
  <c r="N100" i="2"/>
  <c r="J100" i="2"/>
  <c r="I100" i="2"/>
  <c r="P107" i="2"/>
  <c r="P108" i="2"/>
  <c r="J105" i="2"/>
  <c r="P105" i="2" s="1"/>
  <c r="P115" i="2"/>
  <c r="P110" i="2"/>
  <c r="J58" i="2" l="1"/>
  <c r="K58" i="2"/>
  <c r="L58" i="2"/>
  <c r="M58" i="2"/>
  <c r="N58" i="2"/>
  <c r="O58" i="2"/>
  <c r="J57" i="2"/>
  <c r="K57" i="2"/>
  <c r="L57" i="2"/>
  <c r="M57" i="2"/>
  <c r="N57" i="2"/>
  <c r="O57" i="2"/>
  <c r="J56" i="2"/>
  <c r="K56" i="2"/>
  <c r="L56" i="2"/>
  <c r="M56" i="2"/>
  <c r="N56" i="2"/>
  <c r="O56" i="2"/>
  <c r="J55" i="2"/>
  <c r="K55" i="2"/>
  <c r="L55" i="2"/>
  <c r="M55" i="2"/>
  <c r="N55" i="2"/>
  <c r="O55" i="2"/>
  <c r="H58" i="2"/>
  <c r="H57" i="2"/>
  <c r="H56" i="2"/>
  <c r="H55" i="2"/>
  <c r="I58" i="2"/>
  <c r="I57" i="2"/>
  <c r="I56" i="2"/>
  <c r="I55" i="2"/>
  <c r="P48" i="2"/>
  <c r="P47" i="2"/>
  <c r="P46" i="2"/>
  <c r="P45" i="2"/>
  <c r="O44" i="2"/>
  <c r="N44" i="2"/>
  <c r="M44" i="2"/>
  <c r="L44" i="2"/>
  <c r="K44" i="2"/>
  <c r="J44" i="2"/>
  <c r="H44" i="2"/>
  <c r="G44" i="2"/>
  <c r="F44" i="2"/>
  <c r="E44" i="2"/>
  <c r="D44" i="2"/>
  <c r="O54" i="2" l="1"/>
  <c r="N54" i="2"/>
  <c r="L54" i="2"/>
  <c r="M54" i="2"/>
  <c r="K54" i="2"/>
  <c r="J54" i="2"/>
  <c r="P44" i="2"/>
  <c r="I54" i="2"/>
  <c r="I9" i="2" s="1"/>
  <c r="P28" i="1" l="1"/>
  <c r="P55" i="2"/>
  <c r="L10" i="2"/>
  <c r="N10" i="2"/>
  <c r="K11" i="2"/>
  <c r="L11" i="2"/>
  <c r="M11" i="2"/>
  <c r="N11" i="2"/>
  <c r="O11" i="2"/>
  <c r="M12" i="2"/>
  <c r="N12" i="2"/>
  <c r="P41" i="1"/>
  <c r="H38" i="1"/>
  <c r="P143" i="2"/>
  <c r="O141" i="2"/>
  <c r="N141" i="2"/>
  <c r="M141" i="2"/>
  <c r="L141" i="2"/>
  <c r="O136" i="2"/>
  <c r="N136" i="2"/>
  <c r="M136" i="2"/>
  <c r="L136" i="2"/>
  <c r="O131" i="2"/>
  <c r="N131" i="2"/>
  <c r="M131" i="2"/>
  <c r="L131" i="2"/>
  <c r="O125" i="2"/>
  <c r="N125" i="2"/>
  <c r="M125" i="2"/>
  <c r="L125" i="2"/>
  <c r="O95" i="2"/>
  <c r="O94" i="2" s="1"/>
  <c r="N95" i="2"/>
  <c r="M95" i="2"/>
  <c r="L95" i="2"/>
  <c r="O89" i="2"/>
  <c r="N89" i="2"/>
  <c r="M89" i="2"/>
  <c r="L89" i="2"/>
  <c r="O84" i="2"/>
  <c r="N84" i="2"/>
  <c r="M84" i="2"/>
  <c r="L84" i="2"/>
  <c r="O79" i="2"/>
  <c r="N79" i="2"/>
  <c r="M79" i="2"/>
  <c r="L79" i="2"/>
  <c r="O74" i="2"/>
  <c r="N74" i="2"/>
  <c r="M74" i="2"/>
  <c r="L74" i="2"/>
  <c r="O69" i="2"/>
  <c r="N69" i="2"/>
  <c r="M69" i="2"/>
  <c r="L69" i="2"/>
  <c r="O64" i="2"/>
  <c r="N64" i="2"/>
  <c r="M64" i="2"/>
  <c r="L64" i="2"/>
  <c r="O59" i="2"/>
  <c r="N59" i="2"/>
  <c r="M59" i="2"/>
  <c r="L59" i="2"/>
  <c r="O26" i="2"/>
  <c r="O25" i="2" s="1"/>
  <c r="N26" i="2"/>
  <c r="N25" i="2" s="1"/>
  <c r="M26" i="2"/>
  <c r="M25" i="2" s="1"/>
  <c r="L26" i="2"/>
  <c r="L25" i="2" s="1"/>
  <c r="O20" i="2"/>
  <c r="N20" i="2"/>
  <c r="M20" i="2"/>
  <c r="L20" i="2"/>
  <c r="O15" i="2"/>
  <c r="N15" i="2"/>
  <c r="M15" i="2"/>
  <c r="L15" i="2"/>
  <c r="O12" i="2"/>
  <c r="O10" i="2"/>
  <c r="M10" i="2"/>
  <c r="K141" i="2"/>
  <c r="K136" i="2"/>
  <c r="K131" i="2"/>
  <c r="K125" i="2"/>
  <c r="K95" i="2"/>
  <c r="K89" i="2"/>
  <c r="K84" i="2"/>
  <c r="K79" i="2"/>
  <c r="K74" i="2"/>
  <c r="K69" i="2"/>
  <c r="K64" i="2"/>
  <c r="K59" i="2"/>
  <c r="K26" i="2"/>
  <c r="K25" i="2" s="1"/>
  <c r="K20" i="2"/>
  <c r="K15" i="2"/>
  <c r="K10" i="2"/>
  <c r="L14" i="2" l="1"/>
  <c r="M14" i="2"/>
  <c r="O14" i="2"/>
  <c r="K130" i="2"/>
  <c r="O130" i="2"/>
  <c r="N94" i="2"/>
  <c r="H54" i="2"/>
  <c r="N14" i="2"/>
  <c r="K14" i="2"/>
  <c r="K9" i="2" s="1"/>
  <c r="L94" i="2"/>
  <c r="M94" i="2"/>
  <c r="M130" i="2"/>
  <c r="O36" i="2"/>
  <c r="L130" i="2"/>
  <c r="N130" i="2"/>
  <c r="P20" i="1"/>
  <c r="L36" i="2"/>
  <c r="K36" i="2"/>
  <c r="L12" i="2"/>
  <c r="N36" i="2"/>
  <c r="M36" i="2"/>
  <c r="K12" i="2"/>
  <c r="K94" i="2"/>
  <c r="P60" i="2"/>
  <c r="P61" i="2"/>
  <c r="P62" i="2"/>
  <c r="P63" i="2"/>
  <c r="P65" i="2"/>
  <c r="P66" i="2"/>
  <c r="P67" i="2"/>
  <c r="P68" i="2"/>
  <c r="P70" i="2"/>
  <c r="P71" i="2"/>
  <c r="P72" i="2"/>
  <c r="P73" i="2"/>
  <c r="P75" i="2"/>
  <c r="P76" i="2"/>
  <c r="P77" i="2"/>
  <c r="P78" i="2"/>
  <c r="P80" i="2"/>
  <c r="P81" i="2"/>
  <c r="P82" i="2"/>
  <c r="P83" i="2"/>
  <c r="P85" i="2"/>
  <c r="P86" i="2"/>
  <c r="P87" i="2"/>
  <c r="P88" i="2"/>
  <c r="P90" i="2"/>
  <c r="P91" i="2"/>
  <c r="P92" i="2"/>
  <c r="P93" i="2"/>
  <c r="P96" i="2"/>
  <c r="P97" i="2"/>
  <c r="P98" i="2"/>
  <c r="P99" i="2"/>
  <c r="P101" i="2"/>
  <c r="P104" i="2"/>
  <c r="P126" i="2"/>
  <c r="P127" i="2"/>
  <c r="P128" i="2"/>
  <c r="P129" i="2"/>
  <c r="P132" i="2"/>
  <c r="P133" i="2"/>
  <c r="P134" i="2"/>
  <c r="P135" i="2"/>
  <c r="P137" i="2"/>
  <c r="P138" i="2"/>
  <c r="P139" i="2"/>
  <c r="P140" i="2"/>
  <c r="P142" i="2"/>
  <c r="P144" i="2"/>
  <c r="P145" i="2"/>
  <c r="P43" i="2"/>
  <c r="P40" i="2"/>
  <c r="P13" i="2"/>
  <c r="P16" i="2"/>
  <c r="P17" i="2"/>
  <c r="P18" i="2"/>
  <c r="P19" i="2"/>
  <c r="P21" i="2"/>
  <c r="P22" i="2"/>
  <c r="P23" i="2"/>
  <c r="P24" i="2"/>
  <c r="P27" i="2"/>
  <c r="P28" i="2"/>
  <c r="P29" i="2"/>
  <c r="P30" i="2"/>
  <c r="P38" i="2"/>
  <c r="P39" i="2"/>
  <c r="J141" i="2"/>
  <c r="O38" i="1"/>
  <c r="N38" i="1"/>
  <c r="M38" i="1"/>
  <c r="L38" i="1"/>
  <c r="O30" i="1"/>
  <c r="N30" i="1"/>
  <c r="M30" i="1"/>
  <c r="L30" i="1"/>
  <c r="O9" i="1"/>
  <c r="N9" i="1"/>
  <c r="M9" i="1"/>
  <c r="L9" i="1"/>
  <c r="K38" i="1"/>
  <c r="K30" i="1"/>
  <c r="K9" i="1"/>
  <c r="L8" i="1" l="1"/>
  <c r="M8" i="1"/>
  <c r="N9" i="2"/>
  <c r="M9" i="2"/>
  <c r="O9" i="2"/>
  <c r="L9" i="2"/>
  <c r="N8" i="1"/>
  <c r="O8" i="1"/>
  <c r="K8" i="1"/>
  <c r="G38" i="1"/>
  <c r="P40" i="1" l="1"/>
  <c r="P39" i="1"/>
  <c r="P31" i="1"/>
  <c r="P27" i="1"/>
  <c r="P22" i="1"/>
  <c r="P23" i="1"/>
  <c r="P24" i="1"/>
  <c r="P25" i="1"/>
  <c r="P26" i="1"/>
  <c r="P21" i="1"/>
  <c r="P16" i="1"/>
  <c r="P13" i="1"/>
  <c r="P11" i="1"/>
  <c r="P10" i="1"/>
  <c r="E38" i="1"/>
  <c r="D32" i="1"/>
  <c r="I141" i="2" l="1"/>
  <c r="H141" i="2"/>
  <c r="G141" i="2"/>
  <c r="F141" i="2"/>
  <c r="E141" i="2"/>
  <c r="D141" i="2"/>
  <c r="P141" i="2" l="1"/>
  <c r="H32" i="1"/>
  <c r="G102" i="2" l="1"/>
  <c r="F103" i="2"/>
  <c r="G103" i="2"/>
  <c r="E102" i="2"/>
  <c r="P102" i="2" s="1"/>
  <c r="E103" i="2"/>
  <c r="P103" i="2" s="1"/>
  <c r="I30" i="1"/>
  <c r="G32" i="1"/>
  <c r="P56" i="2" l="1"/>
  <c r="P57" i="2"/>
  <c r="P58" i="2"/>
  <c r="J89" i="2" l="1"/>
  <c r="I89" i="2"/>
  <c r="H89" i="2"/>
  <c r="G89" i="2"/>
  <c r="F89" i="2"/>
  <c r="E89" i="2"/>
  <c r="D89" i="2"/>
  <c r="P89" i="2" s="1"/>
  <c r="J84" i="2"/>
  <c r="I84" i="2"/>
  <c r="H84" i="2"/>
  <c r="G84" i="2"/>
  <c r="F84" i="2"/>
  <c r="E84" i="2"/>
  <c r="D84" i="2"/>
  <c r="J79" i="2"/>
  <c r="I79" i="2"/>
  <c r="H79" i="2"/>
  <c r="G79" i="2"/>
  <c r="F79" i="2"/>
  <c r="E79" i="2"/>
  <c r="D79" i="2"/>
  <c r="J74" i="2"/>
  <c r="I74" i="2"/>
  <c r="H74" i="2"/>
  <c r="G74" i="2"/>
  <c r="F74" i="2"/>
  <c r="E74" i="2"/>
  <c r="D74" i="2"/>
  <c r="D95" i="2"/>
  <c r="E95" i="2"/>
  <c r="F95" i="2"/>
  <c r="G95" i="2"/>
  <c r="H95" i="2"/>
  <c r="I95" i="2"/>
  <c r="I94" i="2" s="1"/>
  <c r="J95" i="2"/>
  <c r="J94" i="2" s="1"/>
  <c r="J69" i="2"/>
  <c r="I69" i="2"/>
  <c r="H69" i="2"/>
  <c r="G69" i="2"/>
  <c r="F69" i="2"/>
  <c r="E69" i="2"/>
  <c r="D69" i="2"/>
  <c r="J64" i="2"/>
  <c r="I64" i="2"/>
  <c r="H64" i="2"/>
  <c r="G64" i="2"/>
  <c r="F64" i="2"/>
  <c r="E64" i="2"/>
  <c r="D64" i="2"/>
  <c r="J59" i="2"/>
  <c r="I59" i="2"/>
  <c r="H59" i="2"/>
  <c r="F59" i="2"/>
  <c r="E59" i="2"/>
  <c r="D59" i="2"/>
  <c r="P59" i="2" s="1"/>
  <c r="P74" i="2" l="1"/>
  <c r="P84" i="2"/>
  <c r="P69" i="2"/>
  <c r="P79" i="2"/>
  <c r="P64" i="2"/>
  <c r="P95" i="2"/>
  <c r="J10" i="2"/>
  <c r="J11" i="2"/>
  <c r="J12" i="2"/>
  <c r="J15" i="2"/>
  <c r="J20" i="2"/>
  <c r="J26" i="2"/>
  <c r="J25" i="2" s="1"/>
  <c r="J125" i="2"/>
  <c r="J131" i="2"/>
  <c r="J136" i="2"/>
  <c r="J38" i="1"/>
  <c r="J9" i="1"/>
  <c r="J8" i="1" l="1"/>
  <c r="J14" i="2"/>
  <c r="J130" i="2"/>
  <c r="J9" i="2" l="1"/>
  <c r="G11" i="2"/>
  <c r="F11" i="2"/>
  <c r="I125" i="2"/>
  <c r="H125" i="2"/>
  <c r="F125" i="2"/>
  <c r="E125" i="2"/>
  <c r="G30" i="1"/>
  <c r="G125" i="2"/>
  <c r="D125" i="2"/>
  <c r="P125" i="2" l="1"/>
  <c r="G12" i="2"/>
  <c r="G15" i="1"/>
  <c r="G54" i="2"/>
  <c r="I38" i="1"/>
  <c r="I8" i="1" s="1"/>
  <c r="I26" i="2"/>
  <c r="I131" i="2"/>
  <c r="I136" i="2"/>
  <c r="I15" i="2"/>
  <c r="I20" i="2"/>
  <c r="I12" i="2"/>
  <c r="I10" i="2"/>
  <c r="E12" i="2"/>
  <c r="E11" i="2"/>
  <c r="I14" i="2" l="1"/>
  <c r="I130" i="2"/>
  <c r="E10" i="2" l="1"/>
  <c r="F10" i="2"/>
  <c r="G10" i="2"/>
  <c r="H10" i="2"/>
  <c r="D10" i="2"/>
  <c r="H11" i="2"/>
  <c r="D11" i="2"/>
  <c r="P11" i="2" l="1"/>
  <c r="P10" i="2"/>
  <c r="E37" i="2"/>
  <c r="F38" i="1"/>
  <c r="D38" i="1"/>
  <c r="H30" i="1"/>
  <c r="D30" i="1"/>
  <c r="E15" i="1"/>
  <c r="F15" i="1"/>
  <c r="H15" i="1"/>
  <c r="D15" i="1"/>
  <c r="E12" i="1"/>
  <c r="F12" i="1"/>
  <c r="G12" i="1"/>
  <c r="H12" i="1"/>
  <c r="E9" i="1"/>
  <c r="F9" i="1"/>
  <c r="G9" i="1"/>
  <c r="H9" i="1"/>
  <c r="D9" i="1"/>
  <c r="H12" i="2"/>
  <c r="D12" i="2"/>
  <c r="E131" i="2"/>
  <c r="F131" i="2"/>
  <c r="G131" i="2"/>
  <c r="H131" i="2"/>
  <c r="D131" i="2"/>
  <c r="E100" i="2"/>
  <c r="E94" i="2" s="1"/>
  <c r="F100" i="2"/>
  <c r="F94" i="2" s="1"/>
  <c r="G100" i="2"/>
  <c r="G94" i="2" s="1"/>
  <c r="H100" i="2"/>
  <c r="H94" i="2" s="1"/>
  <c r="D94" i="2"/>
  <c r="E136" i="2"/>
  <c r="F136" i="2"/>
  <c r="G136" i="2"/>
  <c r="H136" i="2"/>
  <c r="D136" i="2"/>
  <c r="F37" i="2"/>
  <c r="G37" i="2"/>
  <c r="H37" i="2"/>
  <c r="D37" i="2"/>
  <c r="E54" i="2"/>
  <c r="F54" i="2"/>
  <c r="D54" i="2"/>
  <c r="P54" i="2" s="1"/>
  <c r="E26" i="2"/>
  <c r="E25" i="2" s="1"/>
  <c r="F26" i="2"/>
  <c r="F25" i="2" s="1"/>
  <c r="G26" i="2"/>
  <c r="H26" i="2"/>
  <c r="D26" i="2"/>
  <c r="E20" i="2"/>
  <c r="F20" i="2"/>
  <c r="G20" i="2"/>
  <c r="H20" i="2"/>
  <c r="D20" i="2"/>
  <c r="P20" i="2" s="1"/>
  <c r="E15" i="2"/>
  <c r="F15" i="2"/>
  <c r="G15" i="2"/>
  <c r="H15" i="2"/>
  <c r="D15" i="2"/>
  <c r="P12" i="1" l="1"/>
  <c r="P26" i="2"/>
  <c r="P37" i="2"/>
  <c r="P131" i="2"/>
  <c r="P38" i="1"/>
  <c r="P15" i="2"/>
  <c r="P136" i="2"/>
  <c r="P15" i="1"/>
  <c r="P100" i="2"/>
  <c r="P94" i="2"/>
  <c r="H8" i="1"/>
  <c r="P9" i="1"/>
  <c r="G8" i="1"/>
  <c r="H25" i="2"/>
  <c r="G25" i="2"/>
  <c r="D25" i="2"/>
  <c r="F12" i="2"/>
  <c r="P12" i="2" s="1"/>
  <c r="D14" i="2"/>
  <c r="G14" i="2"/>
  <c r="D36" i="2"/>
  <c r="G36" i="2"/>
  <c r="E36" i="2"/>
  <c r="H130" i="2"/>
  <c r="F130" i="2"/>
  <c r="G130" i="2"/>
  <c r="E130" i="2"/>
  <c r="D130" i="2"/>
  <c r="H14" i="2"/>
  <c r="F14" i="2"/>
  <c r="H36" i="2"/>
  <c r="E14" i="2"/>
  <c r="F36" i="2"/>
  <c r="D12" i="1"/>
  <c r="E9" i="2" l="1"/>
  <c r="P36" i="2"/>
  <c r="G9" i="2"/>
  <c r="D9" i="2"/>
  <c r="P25" i="2"/>
  <c r="F9" i="2"/>
  <c r="P14" i="2"/>
  <c r="P130" i="2"/>
  <c r="H9" i="2"/>
  <c r="P9" i="2" s="1"/>
  <c r="D8" i="1"/>
  <c r="E33" i="1"/>
  <c r="E30" i="1"/>
  <c r="E8" i="1" l="1"/>
  <c r="F30" i="1"/>
  <c r="F8" i="1" s="1"/>
  <c r="F33" i="1"/>
  <c r="P33" i="1" s="1"/>
  <c r="P32" i="1" s="1"/>
  <c r="P8" i="1" l="1"/>
  <c r="P30" i="1"/>
</calcChain>
</file>

<file path=xl/sharedStrings.xml><?xml version="1.0" encoding="utf-8"?>
<sst xmlns="http://schemas.openxmlformats.org/spreadsheetml/2006/main" count="308" uniqueCount="92">
  <si>
    <t xml:space="preserve">РАСХОДЫ НА РЕАЛИЗАЦИЮ МУНИЦИПАЛЬНОЙ ПРОГРАММЫ </t>
  </si>
  <si>
    <t>Источники финансирования</t>
  </si>
  <si>
    <t>Мероприятия в области жилищно-коммунального хозяйства</t>
  </si>
  <si>
    <t>Отдельные мероприятия в области автомобильного транспорта</t>
  </si>
  <si>
    <t>Мероприятия в области национальной безопасности и правоохранительной деятельности</t>
  </si>
  <si>
    <t>Мероприятия в сфере дорожной деятельности</t>
  </si>
  <si>
    <t>Стоимость, тыс. руб.</t>
  </si>
  <si>
    <t>Содержание дорог в границах поселения</t>
  </si>
  <si>
    <t xml:space="preserve">статус </t>
  </si>
  <si>
    <t>Статус</t>
  </si>
  <si>
    <t>Наименованиемуниципальной программы, отдельного мероприятия</t>
  </si>
  <si>
    <t>Расходы (тыс.рублей)</t>
  </si>
  <si>
    <t xml:space="preserve">ИТОГО </t>
  </si>
  <si>
    <t>ПРОГНОЗНАЯ (СПРАВОЧНАЯ) ОЦЕНКА</t>
  </si>
  <si>
    <t>РЕСУРСНОГО ОБЕСПЕЧЕНИЯ РЕАЛИЗАЦИИ МУНИЦИПАЛЬНОЙ ПРОГРАММЫ</t>
  </si>
  <si>
    <t>ЗА СЧЕТ ВСЕХ ИСТОЧНИКОВ ФИНАНСИРОВАНИЯ</t>
  </si>
  <si>
    <t>Направление</t>
  </si>
  <si>
    <t>Мероприятие</t>
  </si>
  <si>
    <t>ВСЕГО</t>
  </si>
  <si>
    <t>Администрация Нагорского городского поселения</t>
  </si>
  <si>
    <t>муниципальная программа</t>
  </si>
  <si>
    <t>Наименованиемуниципальной программы, подпрограммы, отдельного мероприятия</t>
  </si>
  <si>
    <t>федеральный бюджет</t>
  </si>
  <si>
    <t>областной бюджет</t>
  </si>
  <si>
    <t>местный бюджет</t>
  </si>
  <si>
    <t>внебюджетные источники</t>
  </si>
  <si>
    <t>направление</t>
  </si>
  <si>
    <t>Пожарная безопасность</t>
  </si>
  <si>
    <t>Правоохранительная деятельность</t>
  </si>
  <si>
    <t>Жилищное хозяйство</t>
  </si>
  <si>
    <t>Коммунальное хозяйство</t>
  </si>
  <si>
    <t>Уличное освещение</t>
  </si>
  <si>
    <t>Благоустройство</t>
  </si>
  <si>
    <t>Приложение №5</t>
  </si>
  <si>
    <t>Благоустройство территория поселения</t>
  </si>
  <si>
    <t>Благоустройство территории поселения</t>
  </si>
  <si>
    <t>Приложение №4</t>
  </si>
  <si>
    <t>Ответственный исполнитель, соисполнитель,муниципальный заказчик (муниципальный заказчик-кооординатор)</t>
  </si>
  <si>
    <t>УТВЕРЖДЕНА</t>
  </si>
  <si>
    <t>УТВЕРЖДЕНЫ</t>
  </si>
  <si>
    <t>Итого</t>
  </si>
  <si>
    <t>Развитие территории муниципального образования Нагорского городского поселения Нагорского района Кировской области"</t>
  </si>
  <si>
    <t>Развитие территории муниципальгого образования Нагорского городского поселения Нагорского района Кировской области"</t>
  </si>
  <si>
    <t>1043,87119 (местный бюджет)</t>
  </si>
  <si>
    <t>Муниципальная программа</t>
  </si>
  <si>
    <t>1940,86784 (районный бюджет)</t>
  </si>
  <si>
    <t>1940,86784(районный бюджет)</t>
  </si>
  <si>
    <t xml:space="preserve"> </t>
  </si>
  <si>
    <t xml:space="preserve">Пассажирские перевозки </t>
  </si>
  <si>
    <t>2.1.</t>
  </si>
  <si>
    <t>Прочие мероприятия</t>
  </si>
  <si>
    <t xml:space="preserve">ЗА СЧЕТ СРЕДСТВ БЮДЖЕТА </t>
  </si>
  <si>
    <t>Ремонт автомобильной дороги по ул. Клубная Нагорского городского поселения</t>
  </si>
  <si>
    <t>Ремонт автомобильной дороги по ул. Коммуны Нагорского городского поселения</t>
  </si>
  <si>
    <t>Ремонт автомобильной дороги по ул. Леушина Нагорского городского поселения</t>
  </si>
  <si>
    <t>Ремонт автомобильной дороги по ул. Новая Нагорского городского поселения</t>
  </si>
  <si>
    <t>Ремонт автомобильной дороги по ул. Октябрьская Нагорского городского поселения</t>
  </si>
  <si>
    <t>Ремонт автомобильной дороги по ул. Пионерская Нагорского городского поселения</t>
  </si>
  <si>
    <t>Ремонт автомобильной дороги по ул. Труда Нагорского городского поселения</t>
  </si>
  <si>
    <t>Ремонт дорог в границах поселения, в. т.ч.</t>
  </si>
  <si>
    <t>2.1</t>
  </si>
  <si>
    <t>2.2</t>
  </si>
  <si>
    <t>2.3</t>
  </si>
  <si>
    <t>2.4</t>
  </si>
  <si>
    <t>2.5</t>
  </si>
  <si>
    <t>2.6</t>
  </si>
  <si>
    <t>2.7</t>
  </si>
  <si>
    <t>Ремонт дорог в границаах поселения в т.ч.</t>
  </si>
  <si>
    <t>Создание мест (площадок) накопления твердых коммунальных отходов</t>
  </si>
  <si>
    <r>
      <t xml:space="preserve">354,6 </t>
    </r>
    <r>
      <rPr>
        <sz val="10"/>
        <rFont val="Times New Roman"/>
        <family val="1"/>
        <charset val="204"/>
      </rPr>
      <t>Средства субсидии ОБ</t>
    </r>
  </si>
  <si>
    <r>
      <t>18,7</t>
    </r>
    <r>
      <rPr>
        <sz val="10"/>
        <rFont val="Times New Roman"/>
        <family val="1"/>
        <charset val="204"/>
      </rPr>
      <t>Средства софинансирования МБ</t>
    </r>
  </si>
  <si>
    <r>
      <t>726,85267</t>
    </r>
    <r>
      <rPr>
        <sz val="10"/>
        <rFont val="Times New Roman"/>
        <family val="1"/>
        <charset val="204"/>
      </rPr>
      <t>Средства субсидии ОБ</t>
    </r>
  </si>
  <si>
    <r>
      <t>38,28681</t>
    </r>
    <r>
      <rPr>
        <sz val="10"/>
        <rFont val="Times New Roman"/>
        <family val="1"/>
        <charset val="204"/>
      </rPr>
      <t>Средства софинансирования МБ</t>
    </r>
  </si>
  <si>
    <t>3509,3 Средства субсидии ОБ</t>
  </si>
  <si>
    <r>
      <t>184,7000</t>
    </r>
    <r>
      <rPr>
        <sz val="10"/>
        <color theme="1"/>
        <rFont val="Times New Roman"/>
        <family val="1"/>
        <charset val="204"/>
      </rPr>
      <t xml:space="preserve">Средства софинансирования МБ </t>
    </r>
  </si>
  <si>
    <t>1.1</t>
  </si>
  <si>
    <t>Содержание  дорог в границах поселения в т.ч.</t>
  </si>
  <si>
    <t>Восстановление изношенного верхнего слоя с устранением деформаций и повреждений покрытия автомобильной дороги по ул.Советская в пгт Нагорск Нагорского района Кировской области</t>
  </si>
  <si>
    <t>Реализация мероприятий, направленных на подготовку систем коммунальной инфраструктуры к работе в осенне-зимний период</t>
  </si>
  <si>
    <t>2.1.1.</t>
  </si>
  <si>
    <t>2.1.2.</t>
  </si>
  <si>
    <t>2.1.3.</t>
  </si>
  <si>
    <t>Капитальный ремонт объекта водоснабжения: "Водопроводная сеть с водонапорной башней от артезианской скважины № 28751 ул. Южная".</t>
  </si>
  <si>
    <t>2.2.</t>
  </si>
  <si>
    <t>Капитальный ремонт объекта водоснабжения: "Водопроводная сеть с водонапорной башней от артезианской скважины № 50620".</t>
  </si>
  <si>
    <t>Капитальный ремонт объектов водоснабжения: "Водопроводная сеть с водонапорной башней от артезианской скважины № 50671А и от артезианской скважины № 1472, Артезианская скважина № 37786 с водонапорной башней и водопроводной сетью".</t>
  </si>
  <si>
    <t>Реализация мероприятий, направленных на подготовку систем коммунальной инфраструктуры к работе в осенне-зимний период, в т.ч.</t>
  </si>
  <si>
    <t>постановлением администрации Нагорского городского поселения    от 19.12.2024  № 179</t>
  </si>
  <si>
    <t>Субсидия на возмещение части недополученных доходов юридическим лицам и индивидуальным  предпринимателям, предоставляющим бесплатный проезд  членам семей участников специальной военной операции, участникам специальной военной операции на автомобильном транспорте общего пользования (кроме такси) на муниципальных маршрутах регулярных перевозок на территории Нагорского городского поселения</t>
  </si>
  <si>
    <t>1.2.</t>
  </si>
  <si>
    <t>Восстановление изношенного верхнего слоя с устранением деформаций и повреждений покрытия автомобильной дороги по ул.Боровая в пгт Нагорск Нагорского района Кировской области</t>
  </si>
  <si>
    <t>постановлением администрации Нагорского городского поселения  от 19.12.2024 № 179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</si>
</sst>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
    <numFmt numFmtId="166" formatCode="0.0000"/>
  </numFmts>
  <fonts count="34" x14ac:knownFonts="1">
    <font>
      <sz val="11"/>
      <color theme="1"/>
      <name val="Calibri"/>
      <family val="2"/>
      <charset val="204"/>
      <scheme val="minor"/>
    </font>
    <font>
      <b/>
      <sz val="11"/>
      <color theme="1"/>
      <name val="Calibri"/>
      <family val="2"/>
      <charset val="204"/>
      <scheme val="minor"/>
    </font>
    <font>
      <sz val="14"/>
      <color theme="1"/>
      <name val="Times New Roman"/>
      <family val="1"/>
      <charset val="204"/>
    </font>
    <font>
      <b/>
      <sz val="12"/>
      <color theme="1"/>
      <name val="Times New Roman"/>
      <family val="1"/>
      <charset val="204"/>
    </font>
    <font>
      <b/>
      <sz val="11"/>
      <color theme="1"/>
      <name val="Times New Roman"/>
      <family val="1"/>
      <charset val="204"/>
    </font>
    <font>
      <sz val="10"/>
      <color theme="1"/>
      <name val="Times New Roman"/>
      <family val="1"/>
      <charset val="204"/>
    </font>
    <font>
      <sz val="10"/>
      <color theme="1"/>
      <name val="Calibri"/>
      <family val="2"/>
      <charset val="204"/>
      <scheme val="minor"/>
    </font>
    <font>
      <sz val="11"/>
      <color theme="1"/>
      <name val="Times New Roman"/>
      <family val="1"/>
      <charset val="204"/>
    </font>
    <font>
      <b/>
      <sz val="14"/>
      <color theme="1"/>
      <name val="Calibri"/>
      <family val="2"/>
      <charset val="204"/>
      <scheme val="minor"/>
    </font>
    <font>
      <b/>
      <sz val="10"/>
      <color theme="1"/>
      <name val="Times New Roman"/>
      <family val="1"/>
      <charset val="204"/>
    </font>
    <font>
      <sz val="10"/>
      <color theme="0" tint="-4.9989318521683403E-2"/>
      <name val="Times New Roman"/>
      <family val="1"/>
      <charset val="204"/>
    </font>
    <font>
      <sz val="10"/>
      <name val="Times New Roman"/>
      <family val="1"/>
      <charset val="204"/>
    </font>
    <font>
      <sz val="11"/>
      <name val="Calibri"/>
      <family val="2"/>
      <charset val="204"/>
      <scheme val="minor"/>
    </font>
    <font>
      <b/>
      <sz val="10"/>
      <name val="Times New Roman"/>
      <family val="1"/>
      <charset val="204"/>
    </font>
    <font>
      <b/>
      <sz val="11"/>
      <name val="Calibri"/>
      <family val="2"/>
      <charset val="204"/>
      <scheme val="minor"/>
    </font>
    <font>
      <sz val="12"/>
      <color theme="1"/>
      <name val="Times New Roman"/>
      <family val="1"/>
      <charset val="204"/>
    </font>
    <font>
      <sz val="12"/>
      <color theme="1"/>
      <name val="Calibri"/>
      <family val="2"/>
      <charset val="204"/>
      <scheme val="minor"/>
    </font>
    <font>
      <b/>
      <sz val="12"/>
      <name val="Times New Roman"/>
      <family val="1"/>
      <charset val="204"/>
    </font>
    <font>
      <sz val="12"/>
      <name val="Times New Roman"/>
      <family val="1"/>
      <charset val="204"/>
    </font>
    <font>
      <b/>
      <sz val="11"/>
      <name val="Times New Roman"/>
      <family val="1"/>
      <charset val="204"/>
    </font>
    <font>
      <sz val="11"/>
      <name val="Times New Roman"/>
      <family val="1"/>
      <charset val="204"/>
    </font>
    <font>
      <sz val="10"/>
      <color theme="3" tint="0.39997558519241921"/>
      <name val="Times New Roman"/>
      <family val="1"/>
      <charset val="204"/>
    </font>
    <font>
      <sz val="14"/>
      <color theme="3" tint="0.39997558519241921"/>
      <name val="Times New Roman"/>
      <family val="1"/>
      <charset val="204"/>
    </font>
    <font>
      <sz val="14"/>
      <name val="Times New Roman"/>
      <family val="1"/>
      <charset val="204"/>
    </font>
    <font>
      <sz val="8"/>
      <name val="Times New Roman"/>
      <family val="1"/>
      <charset val="204"/>
    </font>
    <font>
      <sz val="11"/>
      <color rgb="FFFF0000"/>
      <name val="Calibri"/>
      <family val="2"/>
      <charset val="204"/>
      <scheme val="minor"/>
    </font>
    <font>
      <sz val="12"/>
      <color rgb="FFFF0000"/>
      <name val="Times New Roman"/>
      <family val="1"/>
      <charset val="204"/>
    </font>
    <font>
      <sz val="8"/>
      <color rgb="FFFF0000"/>
      <name val="Times New Roman"/>
      <family val="1"/>
      <charset val="204"/>
    </font>
    <font>
      <i/>
      <sz val="12"/>
      <color theme="1"/>
      <name val="Times New Roman"/>
      <family val="1"/>
      <charset val="204"/>
    </font>
    <font>
      <i/>
      <sz val="10"/>
      <name val="Times New Roman"/>
      <family val="1"/>
      <charset val="204"/>
    </font>
    <font>
      <i/>
      <sz val="12"/>
      <name val="Times New Roman"/>
      <family val="1"/>
      <charset val="204"/>
    </font>
    <font>
      <i/>
      <sz val="11"/>
      <name val="Times New Roman"/>
      <family val="1"/>
      <charset val="204"/>
    </font>
    <font>
      <i/>
      <sz val="11"/>
      <color theme="1"/>
      <name val="Times New Roman"/>
      <family val="1"/>
      <charset val="204"/>
    </font>
    <font>
      <i/>
      <sz val="12"/>
      <color rgb="FFFF0000"/>
      <name val="Times New Roman"/>
      <family val="1"/>
      <charset val="204"/>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s>
  <cellStyleXfs count="1">
    <xf numFmtId="0" fontId="0" fillId="0" borderId="0"/>
  </cellStyleXfs>
  <cellXfs count="261">
    <xf numFmtId="0" fontId="0" fillId="0" borderId="0" xfId="0"/>
    <xf numFmtId="0" fontId="1" fillId="0" borderId="0" xfId="0" applyFont="1"/>
    <xf numFmtId="0" fontId="0" fillId="0" borderId="0" xfId="0" applyAlignment="1">
      <alignment wrapText="1"/>
    </xf>
    <xf numFmtId="0" fontId="1" fillId="0" borderId="0" xfId="0" applyFont="1" applyAlignment="1">
      <alignment wrapText="1"/>
    </xf>
    <xf numFmtId="0" fontId="7" fillId="0" borderId="0" xfId="0" applyFont="1" applyAlignment="1">
      <alignment wrapText="1"/>
    </xf>
    <xf numFmtId="0" fontId="10" fillId="0" borderId="0" xfId="0" applyFont="1"/>
    <xf numFmtId="0" fontId="5" fillId="0" borderId="0" xfId="0" applyFont="1"/>
    <xf numFmtId="0" fontId="0" fillId="0" borderId="0" xfId="0" applyFont="1"/>
    <xf numFmtId="0" fontId="12" fillId="0" borderId="0" xfId="0" applyFont="1"/>
    <xf numFmtId="0" fontId="14" fillId="0" borderId="0" xfId="0" applyFont="1"/>
    <xf numFmtId="0" fontId="9" fillId="0" borderId="1" xfId="0" applyFont="1" applyBorder="1" applyAlignment="1">
      <alignment horizontal="left" wrapText="1"/>
    </xf>
    <xf numFmtId="0" fontId="13" fillId="0" borderId="1" xfId="0" applyFont="1" applyBorder="1" applyAlignment="1">
      <alignment horizontal="left" wrapText="1"/>
    </xf>
    <xf numFmtId="0" fontId="11" fillId="0" borderId="1" xfId="0" applyFont="1" applyBorder="1" applyAlignment="1">
      <alignment horizontal="left" wrapText="1"/>
    </xf>
    <xf numFmtId="0" fontId="6" fillId="0" borderId="0" xfId="0" applyFont="1" applyAlignment="1">
      <alignment vertical="center" wrapText="1"/>
    </xf>
    <xf numFmtId="0" fontId="6" fillId="0" borderId="0" xfId="0" applyFont="1" applyAlignment="1">
      <alignment vertical="center"/>
    </xf>
    <xf numFmtId="0" fontId="1" fillId="0" borderId="0" xfId="0" applyFont="1" applyAlignment="1">
      <alignment vertical="center" wrapText="1"/>
    </xf>
    <xf numFmtId="0" fontId="1" fillId="0" borderId="0" xfId="0" applyFont="1" applyAlignment="1">
      <alignment vertical="center"/>
    </xf>
    <xf numFmtId="0" fontId="8" fillId="0" borderId="0" xfId="0" applyFont="1" applyAlignment="1">
      <alignment vertical="center"/>
    </xf>
    <xf numFmtId="0" fontId="0" fillId="0" borderId="0" xfId="0" applyAlignment="1">
      <alignment vertical="center" wrapText="1"/>
    </xf>
    <xf numFmtId="0" fontId="0" fillId="0" borderId="0" xfId="0" applyAlignment="1">
      <alignment vertical="center"/>
    </xf>
    <xf numFmtId="0" fontId="0" fillId="0" borderId="0" xfId="0" applyFont="1" applyAlignment="1">
      <alignment vertical="center" wrapText="1"/>
    </xf>
    <xf numFmtId="0" fontId="0" fillId="0" borderId="0" xfId="0" applyFont="1" applyAlignment="1">
      <alignment vertical="center"/>
    </xf>
    <xf numFmtId="0" fontId="4" fillId="0" borderId="1" xfId="0" applyFont="1" applyBorder="1" applyAlignment="1">
      <alignment horizontal="center" vertical="center" wrapText="1"/>
    </xf>
    <xf numFmtId="0" fontId="4" fillId="0" borderId="0" xfId="0" applyFont="1" applyAlignment="1">
      <alignment wrapText="1"/>
    </xf>
    <xf numFmtId="0" fontId="4" fillId="0" borderId="0" xfId="0" applyFont="1" applyAlignment="1">
      <alignment horizontal="center" wrapText="1"/>
    </xf>
    <xf numFmtId="0" fontId="7" fillId="0" borderId="0" xfId="0" applyFont="1" applyAlignment="1">
      <alignment horizontal="left" wrapText="1"/>
    </xf>
    <xf numFmtId="0" fontId="3" fillId="0" borderId="1" xfId="0" applyFont="1" applyBorder="1" applyAlignment="1">
      <alignment vertical="center" wrapText="1"/>
    </xf>
    <xf numFmtId="49" fontId="19" fillId="0" borderId="1" xfId="0" applyNumberFormat="1" applyFont="1" applyBorder="1"/>
    <xf numFmtId="0" fontId="19" fillId="0" borderId="1" xfId="0" applyFont="1" applyBorder="1" applyAlignment="1">
      <alignment vertical="top" wrapText="1"/>
    </xf>
    <xf numFmtId="49" fontId="20" fillId="0" borderId="1" xfId="0" applyNumberFormat="1" applyFont="1" applyBorder="1"/>
    <xf numFmtId="0" fontId="20" fillId="0" borderId="1" xfId="0" applyFont="1" applyBorder="1" applyAlignment="1">
      <alignment vertical="top" wrapText="1"/>
    </xf>
    <xf numFmtId="0" fontId="7" fillId="0" borderId="1" xfId="0" applyFont="1" applyBorder="1" applyAlignment="1">
      <alignment wrapText="1"/>
    </xf>
    <xf numFmtId="164" fontId="2" fillId="0" borderId="0" xfId="0" applyNumberFormat="1" applyFont="1" applyAlignment="1">
      <alignment wrapText="1"/>
    </xf>
    <xf numFmtId="164" fontId="22" fillId="0" borderId="0" xfId="0" applyNumberFormat="1" applyFont="1" applyAlignment="1">
      <alignment wrapText="1"/>
    </xf>
    <xf numFmtId="0" fontId="7" fillId="0" borderId="0" xfId="0" applyFont="1" applyAlignment="1">
      <alignment horizontal="right"/>
    </xf>
    <xf numFmtId="164" fontId="1" fillId="0" borderId="0" xfId="0" applyNumberFormat="1" applyFont="1" applyAlignment="1">
      <alignment vertical="center" wrapText="1"/>
    </xf>
    <xf numFmtId="0" fontId="7" fillId="0" borderId="0" xfId="0" applyFont="1" applyAlignment="1">
      <alignment horizontal="right"/>
    </xf>
    <xf numFmtId="0" fontId="5" fillId="0" borderId="0" xfId="0" applyFont="1" applyAlignment="1"/>
    <xf numFmtId="164" fontId="23" fillId="0" borderId="0" xfId="0" applyNumberFormat="1" applyFont="1" applyAlignment="1">
      <alignment wrapText="1"/>
    </xf>
    <xf numFmtId="0" fontId="11" fillId="0" borderId="0" xfId="0" applyFont="1" applyAlignment="1"/>
    <xf numFmtId="1" fontId="19" fillId="0" borderId="1" xfId="0" applyNumberFormat="1" applyFont="1" applyBorder="1" applyAlignment="1">
      <alignment horizontal="center" vertical="center" wrapText="1"/>
    </xf>
    <xf numFmtId="164" fontId="11" fillId="0" borderId="0" xfId="0" applyNumberFormat="1" applyFont="1"/>
    <xf numFmtId="0" fontId="21" fillId="0" borderId="0" xfId="0" applyFont="1"/>
    <xf numFmtId="164" fontId="0" fillId="0" borderId="0" xfId="0" applyNumberFormat="1"/>
    <xf numFmtId="0" fontId="19" fillId="0" borderId="1" xfId="0" applyFont="1" applyBorder="1" applyAlignment="1">
      <alignment horizontal="center" vertical="center" wrapText="1"/>
    </xf>
    <xf numFmtId="164" fontId="1" fillId="0" borderId="0" xfId="0" applyNumberFormat="1" applyFont="1" applyAlignment="1">
      <alignment vertical="center"/>
    </xf>
    <xf numFmtId="164" fontId="8" fillId="0" borderId="0" xfId="0" applyNumberFormat="1" applyFont="1" applyAlignment="1">
      <alignment vertical="center" wrapText="1"/>
    </xf>
    <xf numFmtId="164" fontId="6" fillId="0" borderId="0" xfId="0" applyNumberFormat="1" applyFont="1" applyAlignment="1">
      <alignment vertical="center" wrapText="1"/>
    </xf>
    <xf numFmtId="164" fontId="14" fillId="0" borderId="0" xfId="0" applyNumberFormat="1" applyFont="1"/>
    <xf numFmtId="49" fontId="4" fillId="0" borderId="1" xfId="0" applyNumberFormat="1" applyFont="1" applyBorder="1" applyAlignment="1">
      <alignment horizontal="center" vertical="center" wrapText="1"/>
    </xf>
    <xf numFmtId="0" fontId="7" fillId="0" borderId="0" xfId="0" applyFont="1" applyAlignment="1">
      <alignment horizontal="right"/>
    </xf>
    <xf numFmtId="0" fontId="0" fillId="0" borderId="0" xfId="0" applyAlignment="1"/>
    <xf numFmtId="0" fontId="4" fillId="0" borderId="1" xfId="0" applyFont="1" applyBorder="1" applyAlignment="1">
      <alignment horizontal="center" vertical="center" wrapText="1"/>
    </xf>
    <xf numFmtId="165" fontId="8" fillId="0" borderId="0" xfId="0" applyNumberFormat="1" applyFont="1" applyAlignment="1">
      <alignment vertical="center"/>
    </xf>
    <xf numFmtId="164" fontId="3" fillId="3" borderId="1" xfId="0" applyNumberFormat="1" applyFont="1" applyFill="1" applyBorder="1" applyAlignment="1">
      <alignment vertical="center" wrapText="1"/>
    </xf>
    <xf numFmtId="164" fontId="15" fillId="3" borderId="1" xfId="0" applyNumberFormat="1" applyFont="1" applyFill="1" applyBorder="1" applyAlignment="1">
      <alignment vertical="center" wrapText="1"/>
    </xf>
    <xf numFmtId="164" fontId="15" fillId="3" borderId="1" xfId="0" applyNumberFormat="1" applyFont="1" applyFill="1" applyBorder="1" applyAlignment="1">
      <alignment wrapText="1"/>
    </xf>
    <xf numFmtId="165" fontId="3" fillId="3" borderId="1" xfId="0" applyNumberFormat="1" applyFont="1" applyFill="1" applyBorder="1" applyAlignment="1">
      <alignment vertical="center" wrapText="1"/>
    </xf>
    <xf numFmtId="164" fontId="17" fillId="3" borderId="1" xfId="0" applyNumberFormat="1" applyFont="1" applyFill="1" applyBorder="1" applyAlignment="1">
      <alignment vertical="center" wrapText="1"/>
    </xf>
    <xf numFmtId="165" fontId="18" fillId="3" borderId="1" xfId="0" applyNumberFormat="1" applyFont="1" applyFill="1" applyBorder="1" applyAlignment="1">
      <alignment vertical="center" wrapText="1"/>
    </xf>
    <xf numFmtId="165" fontId="18" fillId="3" borderId="1" xfId="0" applyNumberFormat="1" applyFont="1" applyFill="1" applyBorder="1" applyAlignment="1">
      <alignment wrapText="1"/>
    </xf>
    <xf numFmtId="164" fontId="18" fillId="3" borderId="1" xfId="0" applyNumberFormat="1" applyFont="1" applyFill="1" applyBorder="1" applyAlignment="1">
      <alignment wrapText="1"/>
    </xf>
    <xf numFmtId="164" fontId="0" fillId="0" borderId="0" xfId="0" applyNumberFormat="1" applyAlignment="1">
      <alignment vertical="center"/>
    </xf>
    <xf numFmtId="164" fontId="18" fillId="4" borderId="1" xfId="0" applyNumberFormat="1" applyFont="1" applyFill="1" applyBorder="1" applyAlignment="1">
      <alignment vertical="center" wrapText="1"/>
    </xf>
    <xf numFmtId="0" fontId="0" fillId="0" borderId="0" xfId="0" applyBorder="1"/>
    <xf numFmtId="164" fontId="18" fillId="3" borderId="1" xfId="0" applyNumberFormat="1" applyFont="1" applyFill="1" applyBorder="1" applyAlignment="1">
      <alignment vertical="center" wrapText="1"/>
    </xf>
    <xf numFmtId="164" fontId="18" fillId="4" borderId="1" xfId="0" applyNumberFormat="1" applyFont="1" applyFill="1" applyBorder="1" applyAlignment="1">
      <alignment wrapText="1"/>
    </xf>
    <xf numFmtId="164" fontId="17" fillId="4" borderId="1" xfId="0" applyNumberFormat="1" applyFont="1" applyFill="1" applyBorder="1" applyAlignment="1">
      <alignment vertical="center" wrapText="1"/>
    </xf>
    <xf numFmtId="49" fontId="20" fillId="0" borderId="1" xfId="0" applyNumberFormat="1" applyFont="1" applyBorder="1" applyAlignment="1">
      <alignment vertical="top"/>
    </xf>
    <xf numFmtId="0" fontId="11" fillId="0" borderId="1" xfId="0" applyFont="1" applyBorder="1" applyAlignment="1">
      <alignment wrapText="1"/>
    </xf>
    <xf numFmtId="164" fontId="0" fillId="0" borderId="0" xfId="0" applyNumberFormat="1" applyAlignment="1">
      <alignment wrapText="1"/>
    </xf>
    <xf numFmtId="0" fontId="12" fillId="0" borderId="0" xfId="0" applyFont="1" applyAlignment="1">
      <alignment horizontal="left"/>
    </xf>
    <xf numFmtId="0" fontId="4" fillId="0" borderId="1" xfId="0" applyFont="1" applyBorder="1" applyAlignment="1">
      <alignment wrapText="1"/>
    </xf>
    <xf numFmtId="164" fontId="0" fillId="0" borderId="0" xfId="0" applyNumberFormat="1" applyAlignment="1">
      <alignment vertical="center" wrapText="1"/>
    </xf>
    <xf numFmtId="2" fontId="0" fillId="0" borderId="0" xfId="0" applyNumberFormat="1" applyAlignment="1">
      <alignment wrapText="1"/>
    </xf>
    <xf numFmtId="49" fontId="20" fillId="3" borderId="3" xfId="0" applyNumberFormat="1" applyFont="1" applyFill="1" applyBorder="1" applyAlignment="1"/>
    <xf numFmtId="164" fontId="12" fillId="0" borderId="0" xfId="0" applyNumberFormat="1" applyFont="1"/>
    <xf numFmtId="0" fontId="19" fillId="4" borderId="1" xfId="0" applyFont="1" applyFill="1" applyBorder="1" applyAlignment="1">
      <alignment horizontal="center" vertical="center" wrapText="1"/>
    </xf>
    <xf numFmtId="2" fontId="18" fillId="3" borderId="1" xfId="0" applyNumberFormat="1" applyFont="1" applyFill="1" applyBorder="1" applyAlignment="1">
      <alignment vertical="center" wrapText="1"/>
    </xf>
    <xf numFmtId="166" fontId="18" fillId="3" borderId="1" xfId="0" applyNumberFormat="1" applyFont="1" applyFill="1" applyBorder="1" applyAlignment="1">
      <alignment wrapText="1"/>
    </xf>
    <xf numFmtId="0" fontId="0" fillId="3" borderId="0" xfId="0" applyFill="1" applyAlignment="1">
      <alignment wrapText="1"/>
    </xf>
    <xf numFmtId="0" fontId="11" fillId="0" borderId="0" xfId="0" applyFont="1"/>
    <xf numFmtId="0" fontId="7" fillId="0" borderId="2" xfId="0" applyFont="1" applyBorder="1" applyAlignment="1">
      <alignment wrapText="1"/>
    </xf>
    <xf numFmtId="49" fontId="20" fillId="0" borderId="2" xfId="0" applyNumberFormat="1" applyFont="1" applyBorder="1"/>
    <xf numFmtId="0" fontId="11" fillId="0" borderId="2" xfId="0" applyFont="1" applyBorder="1" applyAlignment="1">
      <alignment horizontal="left" wrapText="1"/>
    </xf>
    <xf numFmtId="49" fontId="19" fillId="0" borderId="3" xfId="0" applyNumberFormat="1" applyFont="1" applyBorder="1" applyAlignment="1"/>
    <xf numFmtId="0" fontId="19" fillId="0" borderId="1" xfId="0" applyFont="1" applyBorder="1" applyAlignment="1">
      <alignment horizontal="left" wrapText="1"/>
    </xf>
    <xf numFmtId="0" fontId="3" fillId="0" borderId="1" xfId="0" applyFont="1" applyBorder="1" applyAlignment="1">
      <alignment horizontal="left" vertical="center" wrapText="1"/>
    </xf>
    <xf numFmtId="0" fontId="15" fillId="0" borderId="1" xfId="0" applyFont="1" applyBorder="1" applyAlignment="1">
      <alignment horizontal="left" vertical="center" wrapText="1"/>
    </xf>
    <xf numFmtId="1" fontId="19" fillId="2" borderId="1" xfId="0" applyNumberFormat="1" applyFont="1" applyFill="1" applyBorder="1" applyAlignment="1">
      <alignment horizontal="center" vertical="center" wrapText="1"/>
    </xf>
    <xf numFmtId="164" fontId="3" fillId="3" borderId="1" xfId="0" applyNumberFormat="1" applyFont="1" applyFill="1" applyBorder="1" applyAlignment="1">
      <alignment horizontal="right" vertical="center" wrapText="1"/>
    </xf>
    <xf numFmtId="164" fontId="26" fillId="3" borderId="1" xfId="0" applyNumberFormat="1" applyFont="1" applyFill="1" applyBorder="1" applyAlignment="1">
      <alignment vertical="center" wrapText="1"/>
    </xf>
    <xf numFmtId="165" fontId="26" fillId="3" borderId="1" xfId="0" applyNumberFormat="1" applyFont="1" applyFill="1" applyBorder="1" applyAlignment="1">
      <alignment vertical="center" wrapText="1"/>
    </xf>
    <xf numFmtId="2" fontId="26" fillId="3" borderId="1" xfId="0" applyNumberFormat="1" applyFont="1" applyFill="1" applyBorder="1" applyAlignment="1">
      <alignment vertical="center" wrapText="1"/>
    </xf>
    <xf numFmtId="164" fontId="27" fillId="3" borderId="1" xfId="0" applyNumberFormat="1" applyFont="1" applyFill="1" applyBorder="1" applyAlignment="1">
      <alignment horizontal="center" wrapText="1"/>
    </xf>
    <xf numFmtId="164" fontId="26" fillId="3" borderId="1" xfId="0" applyNumberFormat="1" applyFont="1" applyFill="1" applyBorder="1" applyAlignment="1">
      <alignment wrapText="1"/>
    </xf>
    <xf numFmtId="165" fontId="26" fillId="3" borderId="1" xfId="0" applyNumberFormat="1" applyFont="1" applyFill="1" applyBorder="1" applyAlignment="1">
      <alignment wrapText="1"/>
    </xf>
    <xf numFmtId="2" fontId="26" fillId="3" borderId="1" xfId="0" applyNumberFormat="1" applyFont="1" applyFill="1" applyBorder="1" applyAlignment="1">
      <alignment wrapText="1"/>
    </xf>
    <xf numFmtId="166" fontId="26" fillId="3" borderId="1" xfId="0" applyNumberFormat="1" applyFont="1" applyFill="1" applyBorder="1" applyAlignment="1">
      <alignment wrapText="1"/>
    </xf>
    <xf numFmtId="1" fontId="4" fillId="2" borderId="1" xfId="0" applyNumberFormat="1" applyFont="1" applyFill="1" applyBorder="1" applyAlignment="1">
      <alignment horizontal="center" vertical="center" wrapText="1"/>
    </xf>
    <xf numFmtId="164" fontId="3" fillId="4" borderId="1" xfId="0" applyNumberFormat="1" applyFont="1" applyFill="1" applyBorder="1" applyAlignment="1">
      <alignment horizontal="right" vertical="center" wrapText="1"/>
    </xf>
    <xf numFmtId="165" fontId="17" fillId="3" borderId="1" xfId="0" applyNumberFormat="1" applyFont="1" applyFill="1" applyBorder="1" applyAlignment="1">
      <alignment horizontal="right" vertical="center" wrapText="1"/>
    </xf>
    <xf numFmtId="164" fontId="17" fillId="3" borderId="1" xfId="0" applyNumberFormat="1" applyFont="1" applyFill="1" applyBorder="1" applyAlignment="1">
      <alignment horizontal="right" vertical="center" wrapText="1"/>
    </xf>
    <xf numFmtId="0" fontId="4" fillId="0" borderId="1" xfId="0" applyFont="1" applyBorder="1" applyAlignment="1">
      <alignment vertical="center" wrapText="1"/>
    </xf>
    <xf numFmtId="2" fontId="17" fillId="3" borderId="1" xfId="0" applyNumberFormat="1" applyFont="1" applyFill="1" applyBorder="1" applyAlignment="1">
      <alignment horizontal="right" vertical="center" wrapText="1"/>
    </xf>
    <xf numFmtId="165" fontId="17" fillId="3" borderId="1" xfId="0" applyNumberFormat="1" applyFont="1" applyFill="1" applyBorder="1" applyAlignment="1">
      <alignment vertical="center" wrapText="1"/>
    </xf>
    <xf numFmtId="2" fontId="17" fillId="3" borderId="1" xfId="0" applyNumberFormat="1" applyFont="1" applyFill="1" applyBorder="1" applyAlignment="1">
      <alignment vertical="center" wrapText="1"/>
    </xf>
    <xf numFmtId="49" fontId="4" fillId="0" borderId="1" xfId="0" applyNumberFormat="1" applyFont="1" applyBorder="1" applyAlignment="1">
      <alignment horizontal="left" vertical="center" wrapText="1"/>
    </xf>
    <xf numFmtId="164" fontId="3" fillId="3" borderId="1" xfId="0" applyNumberFormat="1" applyFont="1" applyFill="1" applyBorder="1" applyAlignment="1">
      <alignment wrapText="1"/>
    </xf>
    <xf numFmtId="164" fontId="3" fillId="4" borderId="1" xfId="0" applyNumberFormat="1" applyFont="1" applyFill="1" applyBorder="1" applyAlignment="1">
      <alignment wrapText="1"/>
    </xf>
    <xf numFmtId="166" fontId="17" fillId="3" borderId="1" xfId="0" applyNumberFormat="1" applyFont="1" applyFill="1" applyBorder="1" applyAlignment="1">
      <alignment vertical="center" wrapText="1"/>
    </xf>
    <xf numFmtId="164" fontId="3" fillId="0" borderId="1" xfId="0" applyNumberFormat="1" applyFont="1" applyBorder="1" applyAlignment="1">
      <alignment horizontal="right" wrapText="1"/>
    </xf>
    <xf numFmtId="49" fontId="20" fillId="0" borderId="3" xfId="0" applyNumberFormat="1" applyFont="1" applyBorder="1" applyAlignment="1">
      <alignment vertical="top"/>
    </xf>
    <xf numFmtId="0" fontId="20" fillId="0" borderId="3" xfId="0" applyFont="1" applyBorder="1" applyAlignment="1">
      <alignment vertical="top" wrapText="1"/>
    </xf>
    <xf numFmtId="0" fontId="19" fillId="3" borderId="1" xfId="0" applyFont="1" applyFill="1" applyBorder="1" applyAlignment="1">
      <alignment horizontal="center" vertical="center" wrapText="1"/>
    </xf>
    <xf numFmtId="164" fontId="26" fillId="4" borderId="1" xfId="0" applyNumberFormat="1" applyFont="1" applyFill="1" applyBorder="1" applyAlignment="1">
      <alignment wrapText="1"/>
    </xf>
    <xf numFmtId="164" fontId="3" fillId="4" borderId="1" xfId="0" applyNumberFormat="1" applyFont="1" applyFill="1" applyBorder="1" applyAlignment="1">
      <alignment vertical="center" wrapText="1"/>
    </xf>
    <xf numFmtId="164" fontId="17" fillId="4" borderId="1" xfId="0" applyNumberFormat="1" applyFont="1" applyFill="1" applyBorder="1" applyAlignment="1">
      <alignment horizontal="right" vertical="center" wrapText="1"/>
    </xf>
    <xf numFmtId="164" fontId="26" fillId="4" borderId="1" xfId="0" applyNumberFormat="1" applyFont="1" applyFill="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left" vertical="center" wrapText="1"/>
    </xf>
    <xf numFmtId="164" fontId="15" fillId="0" borderId="1" xfId="0" applyNumberFormat="1" applyFont="1" applyFill="1" applyBorder="1" applyAlignment="1">
      <alignment vertical="center" wrapText="1"/>
    </xf>
    <xf numFmtId="165" fontId="18" fillId="0" borderId="1" xfId="0" applyNumberFormat="1" applyFont="1" applyFill="1" applyBorder="1" applyAlignment="1">
      <alignment vertical="center" wrapText="1"/>
    </xf>
    <xf numFmtId="164" fontId="18" fillId="0" borderId="1" xfId="0" applyNumberFormat="1" applyFont="1" applyFill="1" applyBorder="1" applyAlignment="1">
      <alignment vertical="center" wrapText="1"/>
    </xf>
    <xf numFmtId="2" fontId="18" fillId="0" borderId="1" xfId="0" applyNumberFormat="1" applyFont="1" applyFill="1" applyBorder="1" applyAlignment="1">
      <alignment vertical="center" wrapText="1"/>
    </xf>
    <xf numFmtId="164" fontId="26" fillId="0" borderId="1" xfId="0" applyNumberFormat="1" applyFont="1" applyFill="1" applyBorder="1" applyAlignment="1">
      <alignment vertical="center" wrapText="1"/>
    </xf>
    <xf numFmtId="165" fontId="26" fillId="0" borderId="1" xfId="0" applyNumberFormat="1" applyFont="1" applyFill="1" applyBorder="1" applyAlignment="1">
      <alignment vertical="center" wrapText="1"/>
    </xf>
    <xf numFmtId="2" fontId="26" fillId="0" borderId="1" xfId="0" applyNumberFormat="1" applyFont="1" applyFill="1" applyBorder="1" applyAlignment="1">
      <alignment vertical="center" wrapText="1"/>
    </xf>
    <xf numFmtId="164" fontId="3" fillId="0" borderId="1" xfId="0" applyNumberFormat="1" applyFont="1" applyFill="1" applyBorder="1" applyAlignment="1">
      <alignment horizontal="right" vertical="center" wrapText="1"/>
    </xf>
    <xf numFmtId="164" fontId="18" fillId="0" borderId="1" xfId="0" applyNumberFormat="1" applyFont="1" applyFill="1" applyBorder="1" applyAlignment="1">
      <alignment wrapText="1"/>
    </xf>
    <xf numFmtId="164" fontId="17"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164" fontId="26" fillId="0" borderId="1" xfId="0"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26" fillId="4" borderId="5" xfId="0" applyNumberFormat="1" applyFont="1" applyFill="1" applyBorder="1" applyAlignment="1">
      <alignment horizontal="center" vertical="center" wrapText="1"/>
    </xf>
    <xf numFmtId="164" fontId="17" fillId="4" borderId="1" xfId="0" applyNumberFormat="1" applyFont="1" applyFill="1" applyBorder="1" applyAlignment="1">
      <alignment horizontal="center" vertical="center" wrapText="1"/>
    </xf>
    <xf numFmtId="164" fontId="26" fillId="4" borderId="1" xfId="0" applyNumberFormat="1" applyFont="1" applyFill="1" applyBorder="1" applyAlignment="1">
      <alignment horizontal="center" vertical="center" wrapText="1"/>
    </xf>
    <xf numFmtId="164" fontId="18" fillId="4" borderId="1" xfId="0" applyNumberFormat="1" applyFont="1" applyFill="1" applyBorder="1" applyAlignment="1">
      <alignment horizontal="center" vertical="center" wrapText="1"/>
    </xf>
    <xf numFmtId="164" fontId="18" fillId="3" borderId="1" xfId="0" applyNumberFormat="1" applyFont="1" applyFill="1" applyBorder="1" applyAlignment="1">
      <alignment horizontal="center" vertical="center" wrapText="1"/>
    </xf>
    <xf numFmtId="164" fontId="18" fillId="0" borderId="1" xfId="0" applyNumberFormat="1" applyFont="1" applyBorder="1" applyAlignment="1">
      <alignment horizontal="center" vertical="center" wrapText="1"/>
    </xf>
    <xf numFmtId="164" fontId="26" fillId="3" borderId="1" xfId="0" applyNumberFormat="1" applyFont="1" applyFill="1" applyBorder="1" applyAlignment="1">
      <alignment horizontal="center" vertical="center" wrapText="1"/>
    </xf>
    <xf numFmtId="164" fontId="26" fillId="3" borderId="5" xfId="0" applyNumberFormat="1" applyFont="1" applyFill="1" applyBorder="1" applyAlignment="1">
      <alignment horizontal="center" vertical="center" wrapText="1"/>
    </xf>
    <xf numFmtId="164" fontId="26" fillId="0" borderId="5" xfId="0" applyNumberFormat="1" applyFont="1" applyBorder="1" applyAlignment="1">
      <alignment horizontal="center" vertical="center" wrapText="1"/>
    </xf>
    <xf numFmtId="164" fontId="17" fillId="0" borderId="1" xfId="0" applyNumberFormat="1" applyFont="1" applyBorder="1" applyAlignment="1">
      <alignment horizontal="center" vertical="center" wrapText="1"/>
    </xf>
    <xf numFmtId="164" fontId="26" fillId="0" borderId="1" xfId="0" applyNumberFormat="1" applyFont="1" applyBorder="1" applyAlignment="1">
      <alignment horizontal="center" vertical="center" wrapText="1"/>
    </xf>
    <xf numFmtId="164" fontId="17" fillId="3" borderId="1" xfId="0" applyNumberFormat="1" applyFont="1" applyFill="1" applyBorder="1" applyAlignment="1">
      <alignment horizontal="center" vertical="center" wrapText="1"/>
    </xf>
    <xf numFmtId="164" fontId="3" fillId="3" borderId="1" xfId="0" applyNumberFormat="1" applyFont="1" applyFill="1" applyBorder="1" applyAlignment="1">
      <alignment horizontal="center" vertical="center" wrapText="1"/>
    </xf>
    <xf numFmtId="164" fontId="24" fillId="3" borderId="1" xfId="0" applyNumberFormat="1" applyFont="1" applyFill="1" applyBorder="1" applyAlignment="1">
      <alignment horizontal="center" vertical="center" wrapText="1"/>
    </xf>
    <xf numFmtId="0" fontId="25" fillId="3" borderId="3" xfId="0" applyFont="1" applyFill="1" applyBorder="1" applyAlignment="1">
      <alignment horizontal="center" vertical="center" wrapText="1"/>
    </xf>
    <xf numFmtId="164" fontId="26" fillId="3" borderId="3" xfId="0" applyNumberFormat="1" applyFont="1" applyFill="1" applyBorder="1" applyAlignment="1">
      <alignment horizontal="center" vertical="center" wrapText="1"/>
    </xf>
    <xf numFmtId="164" fontId="26" fillId="4" borderId="3" xfId="0" applyNumberFormat="1" applyFont="1" applyFill="1" applyBorder="1" applyAlignment="1">
      <alignment horizontal="center" vertical="center" wrapText="1"/>
    </xf>
    <xf numFmtId="164" fontId="26" fillId="0" borderId="3" xfId="0" applyNumberFormat="1" applyFont="1" applyBorder="1" applyAlignment="1">
      <alignment horizontal="center" vertical="center" wrapText="1"/>
    </xf>
    <xf numFmtId="164" fontId="18" fillId="0" borderId="3" xfId="0" applyNumberFormat="1" applyFont="1" applyBorder="1" applyAlignment="1">
      <alignment horizontal="center" vertical="center" wrapText="1"/>
    </xf>
    <xf numFmtId="164" fontId="26" fillId="3" borderId="2" xfId="0" applyNumberFormat="1" applyFont="1" applyFill="1" applyBorder="1" applyAlignment="1">
      <alignment horizontal="center" vertical="center" wrapText="1"/>
    </xf>
    <xf numFmtId="164" fontId="26" fillId="4" borderId="2" xfId="0" applyNumberFormat="1" applyFont="1" applyFill="1" applyBorder="1" applyAlignment="1">
      <alignment horizontal="center" vertical="center" wrapText="1"/>
    </xf>
    <xf numFmtId="164" fontId="26" fillId="0" borderId="2" xfId="0" applyNumberFormat="1" applyFont="1" applyBorder="1" applyAlignment="1">
      <alignment horizontal="center" vertical="center" wrapText="1"/>
    </xf>
    <xf numFmtId="164" fontId="18" fillId="0" borderId="2" xfId="0" applyNumberFormat="1" applyFont="1" applyBorder="1" applyAlignment="1">
      <alignment horizontal="center" vertical="center" wrapText="1"/>
    </xf>
    <xf numFmtId="164" fontId="15" fillId="3" borderId="1" xfId="0" applyNumberFormat="1" applyFont="1" applyFill="1" applyBorder="1" applyAlignment="1">
      <alignment horizontal="center" vertical="center" wrapText="1"/>
    </xf>
    <xf numFmtId="164" fontId="11" fillId="3" borderId="1" xfId="0" applyNumberFormat="1" applyFont="1" applyFill="1" applyBorder="1" applyAlignment="1">
      <alignment horizontal="center" vertical="center" wrapText="1"/>
    </xf>
    <xf numFmtId="2" fontId="15" fillId="0" borderId="1" xfId="0" applyNumberFormat="1" applyFont="1" applyBorder="1" applyAlignment="1">
      <alignment horizontal="center" vertical="center"/>
    </xf>
    <xf numFmtId="0" fontId="18" fillId="0" borderId="1" xfId="0" applyFont="1" applyBorder="1" applyAlignment="1">
      <alignment horizontal="center" vertical="center" wrapText="1"/>
    </xf>
    <xf numFmtId="0" fontId="15" fillId="3" borderId="1" xfId="0" applyFont="1" applyFill="1" applyBorder="1" applyAlignment="1">
      <alignment horizontal="center" vertical="center" wrapText="1"/>
    </xf>
    <xf numFmtId="2" fontId="15" fillId="4" borderId="1" xfId="0" applyNumberFormat="1" applyFont="1" applyFill="1" applyBorder="1" applyAlignment="1">
      <alignment horizontal="center" vertical="center"/>
    </xf>
    <xf numFmtId="164" fontId="26" fillId="3" borderId="1" xfId="0" applyNumberFormat="1" applyFont="1" applyFill="1" applyBorder="1" applyAlignment="1">
      <alignment horizontal="center" vertical="center"/>
    </xf>
    <xf numFmtId="0" fontId="13" fillId="0" borderId="1" xfId="0" applyFont="1" applyFill="1" applyBorder="1" applyAlignment="1">
      <alignment horizontal="left" wrapText="1"/>
    </xf>
    <xf numFmtId="0" fontId="11" fillId="0" borderId="1" xfId="0" applyFont="1" applyFill="1" applyBorder="1" applyAlignment="1">
      <alignment wrapText="1"/>
    </xf>
    <xf numFmtId="0" fontId="29" fillId="0" borderId="1" xfId="0" applyFont="1" applyFill="1" applyBorder="1" applyAlignment="1">
      <alignment wrapText="1"/>
    </xf>
    <xf numFmtId="164" fontId="30" fillId="0" borderId="1" xfId="0" applyNumberFormat="1" applyFont="1" applyFill="1" applyBorder="1" applyAlignment="1">
      <alignment horizontal="center" vertical="center" wrapText="1"/>
    </xf>
    <xf numFmtId="164" fontId="30" fillId="4" borderId="1" xfId="0" applyNumberFormat="1" applyFont="1" applyFill="1" applyBorder="1" applyAlignment="1">
      <alignment horizontal="center" vertical="center" wrapText="1"/>
    </xf>
    <xf numFmtId="0" fontId="7" fillId="3" borderId="1" xfId="0" applyFont="1" applyFill="1" applyBorder="1" applyAlignment="1">
      <alignment wrapText="1"/>
    </xf>
    <xf numFmtId="49" fontId="31" fillId="3" borderId="3" xfId="0" applyNumberFormat="1" applyFont="1" applyFill="1" applyBorder="1" applyAlignment="1"/>
    <xf numFmtId="0" fontId="32" fillId="3" borderId="1" xfId="0" applyFont="1" applyFill="1" applyBorder="1" applyAlignment="1">
      <alignment wrapText="1"/>
    </xf>
    <xf numFmtId="164" fontId="33" fillId="0" borderId="3" xfId="0" applyNumberFormat="1" applyFont="1" applyFill="1" applyBorder="1" applyAlignment="1">
      <alignment horizontal="center" vertical="center" wrapText="1"/>
    </xf>
    <xf numFmtId="164" fontId="33" fillId="0" borderId="5" xfId="0" applyNumberFormat="1" applyFont="1" applyFill="1" applyBorder="1" applyAlignment="1">
      <alignment horizontal="center" vertical="center" wrapText="1"/>
    </xf>
    <xf numFmtId="164" fontId="33" fillId="4" borderId="5" xfId="0" applyNumberFormat="1" applyFont="1" applyFill="1" applyBorder="1" applyAlignment="1">
      <alignment horizontal="center" vertical="center" wrapText="1"/>
    </xf>
    <xf numFmtId="0" fontId="15" fillId="0" borderId="1" xfId="0" applyFont="1" applyBorder="1" applyAlignment="1">
      <alignment horizontal="left" vertical="center" wrapText="1"/>
    </xf>
    <xf numFmtId="0" fontId="3" fillId="0" borderId="1" xfId="0" applyFont="1" applyBorder="1" applyAlignment="1">
      <alignment horizontal="left" vertical="center" wrapText="1"/>
    </xf>
    <xf numFmtId="0" fontId="11" fillId="0" borderId="1" xfId="0" applyFont="1" applyBorder="1" applyAlignment="1">
      <alignment horizontal="left" vertical="center" wrapText="1"/>
    </xf>
    <xf numFmtId="0" fontId="15" fillId="0" borderId="1" xfId="0" applyFont="1" applyBorder="1" applyAlignment="1">
      <alignment horizontal="left" vertical="center" wrapText="1"/>
    </xf>
    <xf numFmtId="164" fontId="17" fillId="0" borderId="1" xfId="0" applyNumberFormat="1" applyFont="1" applyFill="1" applyBorder="1" applyAlignment="1">
      <alignment vertical="center" wrapText="1"/>
    </xf>
    <xf numFmtId="164" fontId="3" fillId="0" borderId="1" xfId="0" applyNumberFormat="1" applyFont="1" applyBorder="1" applyAlignment="1">
      <alignment vertical="center" wrapText="1"/>
    </xf>
    <xf numFmtId="164" fontId="17" fillId="0" borderId="1" xfId="0" applyNumberFormat="1" applyFont="1" applyBorder="1" applyAlignment="1">
      <alignment vertical="center" wrapText="1"/>
    </xf>
    <xf numFmtId="164" fontId="17" fillId="2" borderId="1" xfId="0" applyNumberFormat="1" applyFont="1" applyFill="1" applyBorder="1" applyAlignment="1">
      <alignment horizontal="right" vertical="center" wrapText="1"/>
    </xf>
    <xf numFmtId="164" fontId="17" fillId="0" borderId="1" xfId="0" applyNumberFormat="1" applyFont="1" applyBorder="1" applyAlignment="1">
      <alignment horizontal="right" vertical="center" wrapText="1"/>
    </xf>
    <xf numFmtId="164" fontId="18" fillId="0" borderId="1" xfId="0" applyNumberFormat="1" applyFont="1" applyBorder="1" applyAlignment="1">
      <alignment vertical="center" wrapText="1"/>
    </xf>
    <xf numFmtId="164" fontId="26" fillId="0" borderId="1" xfId="0" applyNumberFormat="1" applyFont="1" applyBorder="1" applyAlignment="1">
      <alignment vertical="center" wrapText="1"/>
    </xf>
    <xf numFmtId="164" fontId="26" fillId="0" borderId="1" xfId="0" applyNumberFormat="1" applyFont="1" applyBorder="1" applyAlignment="1">
      <alignment wrapText="1"/>
    </xf>
    <xf numFmtId="164" fontId="18" fillId="0" borderId="1" xfId="0" applyNumberFormat="1" applyFont="1" applyBorder="1" applyAlignment="1">
      <alignment wrapText="1"/>
    </xf>
    <xf numFmtId="2" fontId="18" fillId="3" borderId="1" xfId="0" applyNumberFormat="1" applyFont="1" applyFill="1" applyBorder="1" applyAlignment="1">
      <alignment wrapText="1"/>
    </xf>
    <xf numFmtId="0" fontId="15" fillId="0" borderId="1" xfId="0" applyFont="1" applyBorder="1"/>
    <xf numFmtId="49" fontId="20" fillId="0" borderId="1" xfId="0" applyNumberFormat="1" applyFont="1" applyBorder="1" applyAlignment="1">
      <alignment horizontal="center" vertical="center"/>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49" fontId="20" fillId="0" borderId="1" xfId="0" applyNumberFormat="1" applyFont="1" applyBorder="1" applyAlignment="1">
      <alignment horizontal="left"/>
    </xf>
    <xf numFmtId="164" fontId="26" fillId="3" borderId="2" xfId="0" applyNumberFormat="1" applyFont="1" applyFill="1" applyBorder="1" applyAlignment="1">
      <alignment horizontal="center" vertical="center" wrapText="1"/>
    </xf>
    <xf numFmtId="164" fontId="26" fillId="3" borderId="5" xfId="0" applyNumberFormat="1" applyFont="1" applyFill="1" applyBorder="1" applyAlignment="1">
      <alignment horizontal="center" vertical="center" wrapText="1"/>
    </xf>
    <xf numFmtId="164" fontId="26" fillId="3" borderId="3" xfId="0" applyNumberFormat="1" applyFont="1" applyFill="1" applyBorder="1" applyAlignment="1">
      <alignment horizontal="center" vertical="center" wrapText="1"/>
    </xf>
    <xf numFmtId="164" fontId="18" fillId="0" borderId="2" xfId="0" applyNumberFormat="1" applyFont="1" applyBorder="1" applyAlignment="1">
      <alignment horizontal="center" vertical="center" wrapText="1"/>
    </xf>
    <xf numFmtId="164" fontId="18" fillId="0" borderId="5" xfId="0" applyNumberFormat="1" applyFont="1" applyBorder="1" applyAlignment="1">
      <alignment horizontal="center" vertical="center" wrapText="1"/>
    </xf>
    <xf numFmtId="164" fontId="18" fillId="0" borderId="3" xfId="0" applyNumberFormat="1" applyFont="1" applyBorder="1" applyAlignment="1">
      <alignment horizontal="center" vertical="center" wrapText="1"/>
    </xf>
    <xf numFmtId="49" fontId="20" fillId="0" borderId="2" xfId="0" applyNumberFormat="1" applyFont="1" applyBorder="1" applyAlignment="1">
      <alignment vertical="top"/>
    </xf>
    <xf numFmtId="49" fontId="20" fillId="0" borderId="5" xfId="0" applyNumberFormat="1" applyFont="1" applyBorder="1" applyAlignment="1">
      <alignment vertical="top"/>
    </xf>
    <xf numFmtId="49" fontId="20" fillId="0" borderId="3" xfId="0" applyNumberFormat="1" applyFont="1" applyBorder="1" applyAlignment="1">
      <alignment vertical="top"/>
    </xf>
    <xf numFmtId="0" fontId="20" fillId="0" borderId="2" xfId="0" applyFont="1" applyBorder="1" applyAlignment="1">
      <alignment vertical="top" wrapText="1"/>
    </xf>
    <xf numFmtId="0" fontId="20" fillId="0" borderId="5" xfId="0" applyFont="1" applyBorder="1" applyAlignment="1">
      <alignment vertical="top" wrapText="1"/>
    </xf>
    <xf numFmtId="0" fontId="20" fillId="0" borderId="3" xfId="0" applyFont="1" applyBorder="1" applyAlignment="1">
      <alignment vertical="top" wrapText="1"/>
    </xf>
    <xf numFmtId="0" fontId="25" fillId="3" borderId="5" xfId="0" applyFont="1" applyFill="1" applyBorder="1" applyAlignment="1">
      <alignment horizontal="center" vertical="center" wrapText="1"/>
    </xf>
    <xf numFmtId="0" fontId="25" fillId="3" borderId="3" xfId="0" applyFont="1" applyFill="1" applyBorder="1" applyAlignment="1">
      <alignment horizontal="center" vertical="center" wrapText="1"/>
    </xf>
    <xf numFmtId="164" fontId="26" fillId="4" borderId="2" xfId="0" applyNumberFormat="1" applyFont="1" applyFill="1" applyBorder="1" applyAlignment="1">
      <alignment horizontal="center" vertical="center" wrapText="1"/>
    </xf>
    <xf numFmtId="164" fontId="26" fillId="4" borderId="5" xfId="0" applyNumberFormat="1" applyFont="1" applyFill="1" applyBorder="1" applyAlignment="1">
      <alignment horizontal="center" vertical="center" wrapText="1"/>
    </xf>
    <xf numFmtId="164" fontId="26" fillId="4" borderId="3" xfId="0" applyNumberFormat="1" applyFont="1" applyFill="1" applyBorder="1" applyAlignment="1">
      <alignment horizontal="center" vertical="center" wrapText="1"/>
    </xf>
    <xf numFmtId="164" fontId="26" fillId="0" borderId="2" xfId="0" applyNumberFormat="1" applyFont="1" applyBorder="1" applyAlignment="1">
      <alignment horizontal="center" vertical="center" wrapText="1"/>
    </xf>
    <xf numFmtId="164" fontId="26" fillId="0" borderId="5" xfId="0" applyNumberFormat="1" applyFont="1" applyBorder="1" applyAlignment="1">
      <alignment horizontal="center" vertical="center" wrapText="1"/>
    </xf>
    <xf numFmtId="164" fontId="26" fillId="0" borderId="3" xfId="0" applyNumberFormat="1" applyFont="1" applyBorder="1" applyAlignment="1">
      <alignment horizontal="center" vertical="center" wrapText="1"/>
    </xf>
    <xf numFmtId="0" fontId="11" fillId="0" borderId="2" xfId="0" applyFont="1" applyBorder="1" applyAlignment="1">
      <alignment horizontal="left" vertical="top" wrapText="1"/>
    </xf>
    <xf numFmtId="0" fontId="11" fillId="0" borderId="5" xfId="0" applyFont="1" applyBorder="1" applyAlignment="1">
      <alignment horizontal="left" vertical="top" wrapText="1"/>
    </xf>
    <xf numFmtId="0" fontId="11" fillId="0" borderId="3" xfId="0" applyFont="1" applyBorder="1" applyAlignment="1">
      <alignment horizontal="left" vertical="top" wrapText="1"/>
    </xf>
    <xf numFmtId="0" fontId="5" fillId="0" borderId="0" xfId="0" applyFont="1" applyAlignment="1">
      <alignment horizontal="left"/>
    </xf>
    <xf numFmtId="0" fontId="15" fillId="3" borderId="0" xfId="0" applyFont="1" applyFill="1" applyAlignment="1">
      <alignment horizontal="left" vertical="top" wrapText="1"/>
    </xf>
    <xf numFmtId="0" fontId="4"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0" xfId="0" applyFont="1" applyAlignment="1">
      <alignment horizontal="center"/>
    </xf>
    <xf numFmtId="0" fontId="9" fillId="0" borderId="4" xfId="0" applyFont="1" applyBorder="1" applyAlignment="1">
      <alignment horizontal="center"/>
    </xf>
    <xf numFmtId="164" fontId="26" fillId="0" borderId="1" xfId="0" applyNumberFormat="1" applyFont="1" applyBorder="1" applyAlignment="1">
      <alignment horizontal="center" vertical="top" wrapText="1"/>
    </xf>
    <xf numFmtId="0" fontId="7" fillId="0" borderId="1" xfId="0" applyFont="1" applyBorder="1" applyAlignment="1">
      <alignment horizontal="center" wrapText="1"/>
    </xf>
    <xf numFmtId="16" fontId="4" fillId="0" borderId="1" xfId="0" applyNumberFormat="1" applyFont="1" applyBorder="1" applyAlignment="1">
      <alignment horizontal="center" wrapText="1"/>
    </xf>
    <xf numFmtId="0" fontId="4" fillId="0" borderId="1" xfId="0" applyFont="1" applyBorder="1" applyAlignment="1">
      <alignment horizontal="center" wrapText="1"/>
    </xf>
    <xf numFmtId="0" fontId="3" fillId="0" borderId="1" xfId="0" applyFont="1" applyBorder="1" applyAlignment="1">
      <alignment horizontal="left" vertical="center" wrapText="1"/>
    </xf>
    <xf numFmtId="0" fontId="3" fillId="0" borderId="1" xfId="0" applyFont="1" applyBorder="1" applyAlignment="1">
      <alignment horizontal="left" wrapText="1"/>
    </xf>
    <xf numFmtId="0" fontId="7" fillId="0" borderId="0" xfId="0" applyFont="1" applyAlignment="1">
      <alignment horizontal="left"/>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15" fillId="0" borderId="2" xfId="0" applyFont="1" applyBorder="1" applyAlignment="1">
      <alignment horizontal="left" vertical="center" wrapText="1"/>
    </xf>
    <xf numFmtId="0" fontId="15" fillId="0" borderId="5" xfId="0" applyFont="1" applyBorder="1" applyAlignment="1">
      <alignment horizontal="left" vertical="center" wrapText="1"/>
    </xf>
    <xf numFmtId="0" fontId="15" fillId="0" borderId="3" xfId="0" applyFont="1" applyBorder="1" applyAlignment="1">
      <alignment horizontal="left" vertical="center" wrapText="1"/>
    </xf>
    <xf numFmtId="0" fontId="3" fillId="0" borderId="1"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Border="1" applyAlignment="1">
      <alignment horizontal="center" vertical="center" wrapText="1"/>
    </xf>
    <xf numFmtId="0" fontId="4"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49" fontId="9"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164" fontId="3" fillId="2" borderId="1" xfId="0" applyNumberFormat="1" applyFont="1" applyFill="1" applyBorder="1" applyAlignment="1">
      <alignment horizontal="center" vertical="center" wrapText="1"/>
    </xf>
    <xf numFmtId="164" fontId="3" fillId="0" borderId="1" xfId="0" applyNumberFormat="1" applyFont="1" applyBorder="1" applyAlignment="1">
      <alignment horizontal="right" vertical="top" wrapText="1"/>
    </xf>
    <xf numFmtId="164" fontId="26" fillId="3" borderId="1" xfId="0" applyNumberFormat="1" applyFont="1" applyFill="1" applyBorder="1" applyAlignment="1">
      <alignment vertical="top" wrapText="1"/>
    </xf>
    <xf numFmtId="164" fontId="26" fillId="3" borderId="1" xfId="0" applyNumberFormat="1" applyFont="1" applyFill="1" applyBorder="1" applyAlignment="1">
      <alignment horizontal="center" vertical="top" wrapText="1"/>
    </xf>
    <xf numFmtId="164" fontId="26" fillId="4" borderId="1" xfId="0" applyNumberFormat="1" applyFont="1" applyFill="1" applyBorder="1" applyAlignment="1">
      <alignment vertical="top" wrapText="1"/>
    </xf>
    <xf numFmtId="0" fontId="25" fillId="3" borderId="1" xfId="0" applyFont="1" applyFill="1" applyBorder="1" applyAlignment="1">
      <alignment wrapText="1"/>
    </xf>
    <xf numFmtId="0" fontId="15" fillId="0" borderId="1" xfId="0" applyFont="1" applyBorder="1" applyAlignment="1">
      <alignment horizontal="left" vertical="center" wrapText="1"/>
    </xf>
    <xf numFmtId="0" fontId="16" fillId="0" borderId="1" xfId="0" applyFont="1" applyBorder="1" applyAlignment="1">
      <alignment horizontal="left"/>
    </xf>
    <xf numFmtId="0" fontId="3" fillId="0" borderId="2" xfId="0" applyFont="1" applyBorder="1" applyAlignment="1">
      <alignment horizontal="left" vertical="top" wrapText="1"/>
    </xf>
    <xf numFmtId="0" fontId="3" fillId="0" borderId="5" xfId="0" applyFont="1" applyBorder="1" applyAlignment="1">
      <alignment horizontal="left" vertical="top" wrapText="1"/>
    </xf>
    <xf numFmtId="49" fontId="4" fillId="0" borderId="2"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0" fontId="28" fillId="0" borderId="2" xfId="0" applyFont="1" applyBorder="1" applyAlignment="1">
      <alignment horizontal="left" vertical="center" wrapText="1"/>
    </xf>
    <xf numFmtId="0" fontId="28" fillId="0" borderId="5" xfId="0" applyFont="1" applyBorder="1" applyAlignment="1">
      <alignment horizontal="left" vertical="center" wrapText="1"/>
    </xf>
    <xf numFmtId="0" fontId="28" fillId="0" borderId="3" xfId="0" applyFont="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T44"/>
  <sheetViews>
    <sheetView tabSelected="1" zoomScale="89" zoomScaleNormal="89" workbookViewId="0">
      <selection activeCell="K8" sqref="K8"/>
    </sheetView>
  </sheetViews>
  <sheetFormatPr defaultRowHeight="15" x14ac:dyDescent="0.25"/>
  <cols>
    <col min="1" max="1" width="14.42578125" style="5" customWidth="1"/>
    <col min="2" max="2" width="47.28515625" style="6" customWidth="1"/>
    <col min="3" max="3" width="26.85546875" style="6" customWidth="1"/>
    <col min="4" max="4" width="14.42578125" style="6" customWidth="1"/>
    <col min="5" max="5" width="13.7109375" style="41" customWidth="1"/>
    <col min="6" max="6" width="13" style="42" customWidth="1"/>
    <col min="7" max="7" width="14.85546875" style="6" customWidth="1"/>
    <col min="8" max="8" width="17.85546875" style="6" customWidth="1"/>
    <col min="9" max="15" width="13.85546875" style="6" customWidth="1"/>
    <col min="16" max="16" width="14.7109375" style="6" customWidth="1"/>
    <col min="17" max="17" width="13.7109375" bestFit="1" customWidth="1"/>
    <col min="18" max="18" width="11.5703125" bestFit="1" customWidth="1"/>
  </cols>
  <sheetData>
    <row r="1" spans="1:18" ht="19.5" customHeight="1" x14ac:dyDescent="0.25">
      <c r="B1" s="37"/>
      <c r="C1" s="37"/>
      <c r="D1" s="37"/>
      <c r="E1" s="39"/>
      <c r="F1" s="37" t="s">
        <v>36</v>
      </c>
      <c r="G1" s="51"/>
      <c r="H1" s="37"/>
      <c r="I1" s="37"/>
      <c r="J1" s="37"/>
      <c r="K1" s="37"/>
      <c r="L1" s="37"/>
      <c r="M1" s="37"/>
      <c r="N1" s="37"/>
      <c r="O1" s="37"/>
      <c r="P1" s="37"/>
    </row>
    <row r="2" spans="1:18" ht="15" customHeight="1" x14ac:dyDescent="0.25">
      <c r="A2" s="37"/>
      <c r="B2" s="37"/>
      <c r="C2" s="37"/>
      <c r="D2" s="37"/>
      <c r="E2" s="39"/>
      <c r="F2" s="217" t="s">
        <v>39</v>
      </c>
      <c r="G2" s="217"/>
      <c r="H2" s="217"/>
      <c r="I2" s="217"/>
      <c r="J2" s="217"/>
      <c r="K2" s="217"/>
      <c r="L2" s="217"/>
      <c r="M2" s="217"/>
      <c r="N2" s="217"/>
      <c r="O2" s="217"/>
      <c r="P2" s="217"/>
    </row>
    <row r="3" spans="1:18" ht="55.5" customHeight="1" x14ac:dyDescent="0.25">
      <c r="A3" s="37"/>
      <c r="B3" s="37"/>
      <c r="C3" s="37"/>
      <c r="D3" s="37"/>
      <c r="E3" s="39"/>
      <c r="F3" s="218" t="s">
        <v>91</v>
      </c>
      <c r="G3" s="218"/>
      <c r="H3" s="218"/>
      <c r="I3" s="218"/>
      <c r="J3" s="218"/>
      <c r="K3" s="218"/>
      <c r="L3" s="218"/>
      <c r="M3" s="218"/>
      <c r="N3" s="218"/>
      <c r="O3" s="218"/>
      <c r="P3" s="218"/>
    </row>
    <row r="4" spans="1:18" x14ac:dyDescent="0.25">
      <c r="B4" s="222" t="s">
        <v>0</v>
      </c>
      <c r="C4" s="222"/>
      <c r="D4" s="222"/>
      <c r="E4" s="222"/>
      <c r="F4" s="222"/>
      <c r="G4" s="222"/>
      <c r="H4" s="222"/>
      <c r="I4" s="222"/>
      <c r="J4" s="222"/>
      <c r="K4" s="222"/>
      <c r="L4" s="222"/>
      <c r="M4" s="222"/>
      <c r="N4" s="222"/>
      <c r="O4" s="222"/>
      <c r="P4" s="222"/>
    </row>
    <row r="5" spans="1:18" x14ac:dyDescent="0.25">
      <c r="B5" s="223" t="s">
        <v>51</v>
      </c>
      <c r="C5" s="223"/>
      <c r="D5" s="223"/>
      <c r="E5" s="223"/>
      <c r="F5" s="223"/>
      <c r="G5" s="223"/>
      <c r="H5" s="223"/>
      <c r="I5" s="223"/>
      <c r="J5" s="223"/>
      <c r="K5" s="223"/>
      <c r="L5" s="223"/>
      <c r="M5" s="223"/>
      <c r="N5" s="223"/>
      <c r="O5" s="223"/>
      <c r="P5" s="223"/>
    </row>
    <row r="6" spans="1:18" s="7" customFormat="1" ht="19.5" customHeight="1" x14ac:dyDescent="0.25">
      <c r="A6" s="219" t="s">
        <v>9</v>
      </c>
      <c r="B6" s="220" t="s">
        <v>10</v>
      </c>
      <c r="C6" s="221" t="s">
        <v>37</v>
      </c>
      <c r="D6" s="219" t="s">
        <v>11</v>
      </c>
      <c r="E6" s="219"/>
      <c r="F6" s="219"/>
      <c r="G6" s="219"/>
      <c r="H6" s="219"/>
      <c r="I6" s="219"/>
      <c r="J6" s="219"/>
      <c r="K6" s="219"/>
      <c r="L6" s="219"/>
      <c r="M6" s="219"/>
      <c r="N6" s="219"/>
      <c r="O6" s="219"/>
      <c r="P6" s="219"/>
    </row>
    <row r="7" spans="1:18" s="7" customFormat="1" ht="60" customHeight="1" x14ac:dyDescent="0.25">
      <c r="A7" s="219"/>
      <c r="B7" s="220"/>
      <c r="C7" s="221"/>
      <c r="D7" s="22">
        <v>2019</v>
      </c>
      <c r="E7" s="40">
        <v>2020</v>
      </c>
      <c r="F7" s="44">
        <v>2021</v>
      </c>
      <c r="G7" s="44">
        <v>2022</v>
      </c>
      <c r="H7" s="114">
        <v>2023</v>
      </c>
      <c r="I7" s="77">
        <v>2024</v>
      </c>
      <c r="J7" s="44">
        <v>2025</v>
      </c>
      <c r="K7" s="44">
        <v>2026</v>
      </c>
      <c r="L7" s="44">
        <v>2027</v>
      </c>
      <c r="M7" s="44">
        <v>2028</v>
      </c>
      <c r="N7" s="44">
        <v>2029</v>
      </c>
      <c r="O7" s="44">
        <v>2030</v>
      </c>
      <c r="P7" s="22" t="s">
        <v>12</v>
      </c>
    </row>
    <row r="8" spans="1:18" ht="57" x14ac:dyDescent="0.25">
      <c r="A8" s="52" t="s">
        <v>44</v>
      </c>
      <c r="B8" s="49" t="s">
        <v>42</v>
      </c>
      <c r="C8" s="10" t="s">
        <v>18</v>
      </c>
      <c r="D8" s="146">
        <f t="shared" ref="D8:O8" si="0">D9+D12+D15+D30+D38</f>
        <v>5034.2040299999999</v>
      </c>
      <c r="E8" s="145">
        <f t="shared" si="0"/>
        <v>15616.729879999999</v>
      </c>
      <c r="F8" s="145">
        <f t="shared" si="0"/>
        <v>16361.864829999999</v>
      </c>
      <c r="G8" s="145">
        <f t="shared" si="0"/>
        <v>25504.64532</v>
      </c>
      <c r="H8" s="145">
        <f t="shared" si="0"/>
        <v>38575.096409999998</v>
      </c>
      <c r="I8" s="135">
        <f t="shared" si="0"/>
        <v>20808.036390000001</v>
      </c>
      <c r="J8" s="130">
        <f t="shared" si="0"/>
        <v>12755.76</v>
      </c>
      <c r="K8" s="130">
        <f t="shared" si="0"/>
        <v>3986.8320000000003</v>
      </c>
      <c r="L8" s="130">
        <f t="shared" si="0"/>
        <v>4451.232</v>
      </c>
      <c r="M8" s="130">
        <f t="shared" si="0"/>
        <v>4451.232</v>
      </c>
      <c r="N8" s="130">
        <f t="shared" si="0"/>
        <v>4451.232</v>
      </c>
      <c r="O8" s="130">
        <f t="shared" si="0"/>
        <v>4451.232</v>
      </c>
      <c r="P8" s="143">
        <f>SUM(D8:O8)</f>
        <v>156448.09685999996</v>
      </c>
      <c r="Q8" s="43"/>
      <c r="R8" s="43"/>
    </row>
    <row r="9" spans="1:18" s="9" customFormat="1" ht="42.75" x14ac:dyDescent="0.25">
      <c r="A9" s="27" t="s">
        <v>16</v>
      </c>
      <c r="B9" s="28" t="s">
        <v>4</v>
      </c>
      <c r="C9" s="11" t="s">
        <v>19</v>
      </c>
      <c r="D9" s="145">
        <f>D10+D11</f>
        <v>110</v>
      </c>
      <c r="E9" s="145">
        <f t="shared" ref="E9:J9" si="1">E10+E11</f>
        <v>10</v>
      </c>
      <c r="F9" s="145">
        <f t="shared" si="1"/>
        <v>150</v>
      </c>
      <c r="G9" s="145">
        <f t="shared" si="1"/>
        <v>60</v>
      </c>
      <c r="H9" s="145">
        <f t="shared" si="1"/>
        <v>80.28</v>
      </c>
      <c r="I9" s="135">
        <f>I10+I11</f>
        <v>127.7</v>
      </c>
      <c r="J9" s="143">
        <f t="shared" si="1"/>
        <v>185.96</v>
      </c>
      <c r="K9" s="143">
        <f t="shared" ref="K9:O9" si="2">K10+K11</f>
        <v>185.96</v>
      </c>
      <c r="L9" s="143">
        <f t="shared" si="2"/>
        <v>185.96</v>
      </c>
      <c r="M9" s="143">
        <f t="shared" si="2"/>
        <v>185.96</v>
      </c>
      <c r="N9" s="143">
        <f t="shared" si="2"/>
        <v>185.96</v>
      </c>
      <c r="O9" s="143">
        <f t="shared" si="2"/>
        <v>185.96</v>
      </c>
      <c r="P9" s="143">
        <f>SUM(D9:O9)</f>
        <v>1653.7400000000002</v>
      </c>
      <c r="Q9" s="48"/>
      <c r="R9" s="48"/>
    </row>
    <row r="10" spans="1:18" s="8" customFormat="1" ht="26.25" x14ac:dyDescent="0.25">
      <c r="A10" s="29" t="s">
        <v>17</v>
      </c>
      <c r="B10" s="30" t="s">
        <v>27</v>
      </c>
      <c r="C10" s="12" t="s">
        <v>19</v>
      </c>
      <c r="D10" s="140">
        <v>110</v>
      </c>
      <c r="E10" s="140">
        <v>10</v>
      </c>
      <c r="F10" s="140">
        <v>150</v>
      </c>
      <c r="G10" s="140">
        <v>60</v>
      </c>
      <c r="H10" s="140">
        <v>19.48</v>
      </c>
      <c r="I10" s="136">
        <v>24</v>
      </c>
      <c r="J10" s="144">
        <v>42</v>
      </c>
      <c r="K10" s="144">
        <v>42</v>
      </c>
      <c r="L10" s="144">
        <v>42</v>
      </c>
      <c r="M10" s="144">
        <v>42</v>
      </c>
      <c r="N10" s="144">
        <v>42</v>
      </c>
      <c r="O10" s="144">
        <v>42</v>
      </c>
      <c r="P10" s="139">
        <f>SUM(D10:O10)</f>
        <v>625.48</v>
      </c>
    </row>
    <row r="11" spans="1:18" s="8" customFormat="1" ht="26.25" x14ac:dyDescent="0.25">
      <c r="A11" s="29" t="s">
        <v>17</v>
      </c>
      <c r="B11" s="30" t="s">
        <v>28</v>
      </c>
      <c r="C11" s="12" t="s">
        <v>19</v>
      </c>
      <c r="D11" s="140">
        <v>0</v>
      </c>
      <c r="E11" s="140">
        <v>0</v>
      </c>
      <c r="F11" s="140">
        <v>0</v>
      </c>
      <c r="G11" s="140">
        <v>0</v>
      </c>
      <c r="H11" s="140">
        <v>60.8</v>
      </c>
      <c r="I11" s="136">
        <v>103.7</v>
      </c>
      <c r="J11" s="144">
        <v>143.96</v>
      </c>
      <c r="K11" s="144">
        <v>143.96</v>
      </c>
      <c r="L11" s="144">
        <v>143.96</v>
      </c>
      <c r="M11" s="144">
        <v>143.96</v>
      </c>
      <c r="N11" s="144">
        <v>143.96</v>
      </c>
      <c r="O11" s="144">
        <v>143.96</v>
      </c>
      <c r="P11" s="139">
        <f>SUM(E11:O11)</f>
        <v>1028.2600000000002</v>
      </c>
    </row>
    <row r="12" spans="1:18" s="9" customFormat="1" ht="28.5" x14ac:dyDescent="0.25">
      <c r="A12" s="27" t="s">
        <v>16</v>
      </c>
      <c r="B12" s="28" t="s">
        <v>3</v>
      </c>
      <c r="C12" s="11" t="s">
        <v>19</v>
      </c>
      <c r="D12" s="145">
        <f>D13</f>
        <v>0</v>
      </c>
      <c r="E12" s="145">
        <f t="shared" ref="E12:H12" si="3">E13</f>
        <v>162.72999999999999</v>
      </c>
      <c r="F12" s="145">
        <f t="shared" si="3"/>
        <v>100</v>
      </c>
      <c r="G12" s="145">
        <f t="shared" si="3"/>
        <v>480</v>
      </c>
      <c r="H12" s="145">
        <f t="shared" si="3"/>
        <v>600</v>
      </c>
      <c r="I12" s="135">
        <f>I13+I14</f>
        <v>660.99900000000002</v>
      </c>
      <c r="J12" s="130">
        <f t="shared" ref="J12:O12" si="4">J13+J14</f>
        <v>780</v>
      </c>
      <c r="K12" s="130">
        <f t="shared" si="4"/>
        <v>780</v>
      </c>
      <c r="L12" s="130">
        <f t="shared" si="4"/>
        <v>780</v>
      </c>
      <c r="M12" s="130">
        <f t="shared" si="4"/>
        <v>780</v>
      </c>
      <c r="N12" s="130">
        <f t="shared" si="4"/>
        <v>780</v>
      </c>
      <c r="O12" s="130">
        <f t="shared" si="4"/>
        <v>780</v>
      </c>
      <c r="P12" s="143">
        <f>SUM(D12:O12)</f>
        <v>6683.7290000000003</v>
      </c>
    </row>
    <row r="13" spans="1:18" s="8" customFormat="1" ht="26.25" x14ac:dyDescent="0.25">
      <c r="A13" s="29" t="s">
        <v>17</v>
      </c>
      <c r="B13" s="189" t="s">
        <v>48</v>
      </c>
      <c r="C13" s="12" t="s">
        <v>19</v>
      </c>
      <c r="D13" s="140">
        <v>0</v>
      </c>
      <c r="E13" s="140">
        <v>162.72999999999999</v>
      </c>
      <c r="F13" s="140">
        <v>100</v>
      </c>
      <c r="G13" s="140">
        <v>480</v>
      </c>
      <c r="H13" s="140">
        <v>600</v>
      </c>
      <c r="I13" s="136">
        <v>600.99900000000002</v>
      </c>
      <c r="J13" s="144">
        <v>720</v>
      </c>
      <c r="K13" s="144">
        <v>720</v>
      </c>
      <c r="L13" s="144">
        <v>720</v>
      </c>
      <c r="M13" s="144">
        <v>720</v>
      </c>
      <c r="N13" s="144">
        <v>720</v>
      </c>
      <c r="O13" s="144">
        <v>720</v>
      </c>
      <c r="P13" s="139">
        <f>SUM(D13:O13)</f>
        <v>6263.7290000000003</v>
      </c>
    </row>
    <row r="14" spans="1:18" s="8" customFormat="1" ht="170.25" customHeight="1" x14ac:dyDescent="0.25">
      <c r="A14" s="190" t="s">
        <v>17</v>
      </c>
      <c r="B14" s="178" t="s">
        <v>88</v>
      </c>
      <c r="C14" s="191" t="s">
        <v>19</v>
      </c>
      <c r="D14" s="140">
        <v>0</v>
      </c>
      <c r="E14" s="140">
        <v>0</v>
      </c>
      <c r="F14" s="140">
        <v>0</v>
      </c>
      <c r="G14" s="140">
        <v>0</v>
      </c>
      <c r="H14" s="140">
        <v>0</v>
      </c>
      <c r="I14" s="136">
        <v>60</v>
      </c>
      <c r="J14" s="144">
        <v>60</v>
      </c>
      <c r="K14" s="144">
        <v>60</v>
      </c>
      <c r="L14" s="144">
        <v>60</v>
      </c>
      <c r="M14" s="144">
        <v>60</v>
      </c>
      <c r="N14" s="144">
        <v>60</v>
      </c>
      <c r="O14" s="144">
        <v>60</v>
      </c>
      <c r="P14" s="139">
        <f>SUM(D14:O14)</f>
        <v>420</v>
      </c>
    </row>
    <row r="15" spans="1:18" s="9" customFormat="1" ht="28.5" x14ac:dyDescent="0.25">
      <c r="A15" s="27" t="s">
        <v>16</v>
      </c>
      <c r="B15" s="28" t="s">
        <v>5</v>
      </c>
      <c r="C15" s="12" t="s">
        <v>19</v>
      </c>
      <c r="D15" s="145">
        <f>D16+D20</f>
        <v>2984.7390300000002</v>
      </c>
      <c r="E15" s="145">
        <f>E16+E20</f>
        <v>13076.004939999999</v>
      </c>
      <c r="F15" s="145">
        <f>F16+F20</f>
        <v>11878.527</v>
      </c>
      <c r="G15" s="145">
        <f>G16+G20</f>
        <v>20410.036390000001</v>
      </c>
      <c r="H15" s="145">
        <f>H16+H20</f>
        <v>32201.555249999998</v>
      </c>
      <c r="I15" s="135">
        <f>I16+I19+I20+I28</f>
        <v>18583.595680000002</v>
      </c>
      <c r="J15" s="130">
        <f>J16+J19+J20+J28+J29</f>
        <v>9157.9</v>
      </c>
      <c r="K15" s="130">
        <f t="shared" ref="K15:O15" si="5">K16+K19+K20+K28+K29</f>
        <v>1335</v>
      </c>
      <c r="L15" s="130">
        <f t="shared" si="5"/>
        <v>1403.3</v>
      </c>
      <c r="M15" s="130">
        <f t="shared" si="5"/>
        <v>1403.3</v>
      </c>
      <c r="N15" s="130">
        <f t="shared" si="5"/>
        <v>1403.3</v>
      </c>
      <c r="O15" s="130">
        <f t="shared" si="5"/>
        <v>1403.3</v>
      </c>
      <c r="P15" s="143">
        <f>SUM(D15:O15)</f>
        <v>115240.55829</v>
      </c>
      <c r="R15" s="48"/>
    </row>
    <row r="16" spans="1:18" s="8" customFormat="1" ht="15.75" customHeight="1" x14ac:dyDescent="0.25">
      <c r="A16" s="200" t="s">
        <v>17</v>
      </c>
      <c r="B16" s="203" t="s">
        <v>7</v>
      </c>
      <c r="C16" s="214" t="s">
        <v>19</v>
      </c>
      <c r="D16" s="138">
        <v>2984.7390300000002</v>
      </c>
      <c r="E16" s="194">
        <v>2515.0049399999998</v>
      </c>
      <c r="F16" s="194">
        <v>3917.527</v>
      </c>
      <c r="G16" s="194">
        <v>3691.8363899999999</v>
      </c>
      <c r="H16" s="194">
        <v>5130.8711999999996</v>
      </c>
      <c r="I16" s="208">
        <v>1634.48062</v>
      </c>
      <c r="J16" s="211">
        <v>1310</v>
      </c>
      <c r="K16" s="211">
        <v>1335</v>
      </c>
      <c r="L16" s="211">
        <v>1403.3</v>
      </c>
      <c r="M16" s="211">
        <v>1403.3</v>
      </c>
      <c r="N16" s="211">
        <v>1403.3</v>
      </c>
      <c r="O16" s="211">
        <v>1403.3</v>
      </c>
      <c r="P16" s="197">
        <f>D16+E16+F16+G16+H16+I16+J16+K16+L16+M16+N16+O16</f>
        <v>28132.659179999995</v>
      </c>
      <c r="Q16" s="76"/>
    </row>
    <row r="17" spans="1:20" s="8" customFormat="1" ht="21" customHeight="1" x14ac:dyDescent="0.25">
      <c r="A17" s="201"/>
      <c r="B17" s="204"/>
      <c r="C17" s="215"/>
      <c r="D17" s="147" t="s">
        <v>45</v>
      </c>
      <c r="E17" s="206"/>
      <c r="F17" s="195"/>
      <c r="G17" s="195"/>
      <c r="H17" s="195"/>
      <c r="I17" s="209"/>
      <c r="J17" s="212"/>
      <c r="K17" s="212"/>
      <c r="L17" s="212"/>
      <c r="M17" s="212"/>
      <c r="N17" s="212"/>
      <c r="O17" s="212"/>
      <c r="P17" s="198"/>
    </row>
    <row r="18" spans="1:20" s="8" customFormat="1" ht="26.25" customHeight="1" x14ac:dyDescent="0.25">
      <c r="A18" s="202"/>
      <c r="B18" s="205"/>
      <c r="C18" s="215"/>
      <c r="D18" s="147" t="s">
        <v>43</v>
      </c>
      <c r="E18" s="207"/>
      <c r="F18" s="196"/>
      <c r="G18" s="196"/>
      <c r="H18" s="196"/>
      <c r="I18" s="210"/>
      <c r="J18" s="213"/>
      <c r="K18" s="213"/>
      <c r="L18" s="213"/>
      <c r="M18" s="213"/>
      <c r="N18" s="213"/>
      <c r="O18" s="213"/>
      <c r="P18" s="199"/>
    </row>
    <row r="19" spans="1:20" s="8" customFormat="1" ht="26.25" customHeight="1" x14ac:dyDescent="0.25">
      <c r="A19" s="112" t="s">
        <v>17</v>
      </c>
      <c r="B19" s="113"/>
      <c r="C19" s="216"/>
      <c r="D19" s="147"/>
      <c r="E19" s="148"/>
      <c r="F19" s="149"/>
      <c r="G19" s="149"/>
      <c r="H19" s="149"/>
      <c r="I19" s="150">
        <v>4999.9054900000001</v>
      </c>
      <c r="J19" s="151"/>
      <c r="K19" s="151"/>
      <c r="L19" s="151"/>
      <c r="M19" s="151"/>
      <c r="N19" s="151"/>
      <c r="O19" s="151"/>
      <c r="P19" s="152"/>
    </row>
    <row r="20" spans="1:20" s="8" customFormat="1" ht="26.25" customHeight="1" x14ac:dyDescent="0.25">
      <c r="A20" s="68" t="s">
        <v>17</v>
      </c>
      <c r="B20" s="30" t="s">
        <v>59</v>
      </c>
      <c r="C20" s="69" t="s">
        <v>19</v>
      </c>
      <c r="D20" s="138">
        <v>0</v>
      </c>
      <c r="E20" s="138">
        <v>10561</v>
      </c>
      <c r="F20" s="138">
        <v>7961</v>
      </c>
      <c r="G20" s="138">
        <v>16718.2</v>
      </c>
      <c r="H20" s="138">
        <f>H21+H22+H23+H24+H25+H26+H27+H28</f>
        <v>27070.684049999996</v>
      </c>
      <c r="I20" s="137">
        <f>SUM(I21:I27)</f>
        <v>0</v>
      </c>
      <c r="J20" s="139">
        <v>0</v>
      </c>
      <c r="K20" s="139">
        <v>0</v>
      </c>
      <c r="L20" s="139">
        <v>0</v>
      </c>
      <c r="M20" s="139">
        <v>0</v>
      </c>
      <c r="N20" s="139">
        <v>0</v>
      </c>
      <c r="O20" s="139">
        <v>0</v>
      </c>
      <c r="P20" s="139">
        <f>SUM(E20:O20)</f>
        <v>62310.884049999993</v>
      </c>
    </row>
    <row r="21" spans="1:20" s="8" customFormat="1" ht="29.25" customHeight="1" x14ac:dyDescent="0.25">
      <c r="A21" s="68" t="s">
        <v>17</v>
      </c>
      <c r="B21" s="30" t="s">
        <v>52</v>
      </c>
      <c r="C21" s="69" t="s">
        <v>19</v>
      </c>
      <c r="D21" s="140">
        <v>0</v>
      </c>
      <c r="E21" s="140">
        <v>0</v>
      </c>
      <c r="F21" s="140">
        <v>0</v>
      </c>
      <c r="G21" s="140">
        <v>0</v>
      </c>
      <c r="H21" s="141">
        <v>1408.2894799999999</v>
      </c>
      <c r="I21" s="134">
        <v>0</v>
      </c>
      <c r="J21" s="142">
        <v>0</v>
      </c>
      <c r="K21" s="142">
        <v>0</v>
      </c>
      <c r="L21" s="142">
        <v>0</v>
      </c>
      <c r="M21" s="142">
        <v>0</v>
      </c>
      <c r="N21" s="142">
        <v>0</v>
      </c>
      <c r="O21" s="142">
        <v>0</v>
      </c>
      <c r="P21" s="143">
        <f>D21+E21+F21+G21+H21+I21+J21+K21+L21+M21+N21+O21</f>
        <v>1408.2894799999999</v>
      </c>
    </row>
    <row r="22" spans="1:20" s="8" customFormat="1" ht="30" customHeight="1" x14ac:dyDescent="0.25">
      <c r="A22" s="68" t="s">
        <v>17</v>
      </c>
      <c r="B22" s="30" t="s">
        <v>53</v>
      </c>
      <c r="C22" s="69" t="s">
        <v>19</v>
      </c>
      <c r="D22" s="140">
        <v>0</v>
      </c>
      <c r="E22" s="140">
        <v>0</v>
      </c>
      <c r="F22" s="140">
        <v>0</v>
      </c>
      <c r="G22" s="140">
        <v>0</v>
      </c>
      <c r="H22" s="140">
        <v>1763.9765600000001</v>
      </c>
      <c r="I22" s="136">
        <v>0</v>
      </c>
      <c r="J22" s="144">
        <v>0</v>
      </c>
      <c r="K22" s="144">
        <v>0</v>
      </c>
      <c r="L22" s="144">
        <v>0</v>
      </c>
      <c r="M22" s="144">
        <v>0</v>
      </c>
      <c r="N22" s="144">
        <v>0</v>
      </c>
      <c r="O22" s="144">
        <v>0</v>
      </c>
      <c r="P22" s="143">
        <f t="shared" ref="P22:P26" si="6">D22+E22+F22+G22+H22+I22+J22+K22+L22+M22+N22+O22</f>
        <v>1763.9765600000001</v>
      </c>
    </row>
    <row r="23" spans="1:20" s="8" customFormat="1" ht="30" customHeight="1" x14ac:dyDescent="0.25">
      <c r="A23" s="68" t="s">
        <v>17</v>
      </c>
      <c r="B23" s="30" t="s">
        <v>54</v>
      </c>
      <c r="C23" s="69" t="s">
        <v>19</v>
      </c>
      <c r="D23" s="140">
        <v>0</v>
      </c>
      <c r="E23" s="140">
        <v>0</v>
      </c>
      <c r="F23" s="140">
        <v>0</v>
      </c>
      <c r="G23" s="140">
        <v>0</v>
      </c>
      <c r="H23" s="140">
        <v>14859.43771</v>
      </c>
      <c r="I23" s="136">
        <v>0</v>
      </c>
      <c r="J23" s="144">
        <v>0</v>
      </c>
      <c r="K23" s="144">
        <v>0</v>
      </c>
      <c r="L23" s="144">
        <v>0</v>
      </c>
      <c r="M23" s="144">
        <v>0</v>
      </c>
      <c r="N23" s="144">
        <v>0</v>
      </c>
      <c r="O23" s="144">
        <v>0</v>
      </c>
      <c r="P23" s="143">
        <f t="shared" si="6"/>
        <v>14859.43771</v>
      </c>
    </row>
    <row r="24" spans="1:20" s="8" customFormat="1" ht="30" customHeight="1" x14ac:dyDescent="0.25">
      <c r="A24" s="68" t="s">
        <v>17</v>
      </c>
      <c r="B24" s="30" t="s">
        <v>55</v>
      </c>
      <c r="C24" s="69" t="s">
        <v>19</v>
      </c>
      <c r="D24" s="140">
        <v>0</v>
      </c>
      <c r="E24" s="140">
        <v>0</v>
      </c>
      <c r="F24" s="140">
        <v>0</v>
      </c>
      <c r="G24" s="140">
        <v>0</v>
      </c>
      <c r="H24" s="140">
        <v>581.68984999999998</v>
      </c>
      <c r="I24" s="136">
        <v>0</v>
      </c>
      <c r="J24" s="144">
        <v>0</v>
      </c>
      <c r="K24" s="144">
        <v>0</v>
      </c>
      <c r="L24" s="144">
        <v>0</v>
      </c>
      <c r="M24" s="144">
        <v>0</v>
      </c>
      <c r="N24" s="144">
        <v>0</v>
      </c>
      <c r="O24" s="144">
        <v>0</v>
      </c>
      <c r="P24" s="143">
        <f t="shared" si="6"/>
        <v>581.68984999999998</v>
      </c>
    </row>
    <row r="25" spans="1:20" s="8" customFormat="1" ht="30" customHeight="1" x14ac:dyDescent="0.25">
      <c r="A25" s="68" t="s">
        <v>17</v>
      </c>
      <c r="B25" s="30" t="s">
        <v>56</v>
      </c>
      <c r="C25" s="69" t="s">
        <v>19</v>
      </c>
      <c r="D25" s="140">
        <v>0</v>
      </c>
      <c r="E25" s="140">
        <v>0</v>
      </c>
      <c r="F25" s="140">
        <v>0</v>
      </c>
      <c r="G25" s="140">
        <v>0</v>
      </c>
      <c r="H25" s="140">
        <v>2099.0318499999998</v>
      </c>
      <c r="I25" s="136">
        <v>0</v>
      </c>
      <c r="J25" s="144">
        <v>0</v>
      </c>
      <c r="K25" s="144">
        <v>0</v>
      </c>
      <c r="L25" s="144">
        <v>0</v>
      </c>
      <c r="M25" s="144">
        <v>0</v>
      </c>
      <c r="N25" s="144">
        <v>0</v>
      </c>
      <c r="O25" s="144">
        <v>0</v>
      </c>
      <c r="P25" s="143">
        <f t="shared" si="6"/>
        <v>2099.0318499999998</v>
      </c>
    </row>
    <row r="26" spans="1:20" s="8" customFormat="1" ht="30" customHeight="1" x14ac:dyDescent="0.25">
      <c r="A26" s="68" t="s">
        <v>17</v>
      </c>
      <c r="B26" s="30" t="s">
        <v>57</v>
      </c>
      <c r="C26" s="69" t="s">
        <v>19</v>
      </c>
      <c r="D26" s="140">
        <v>0</v>
      </c>
      <c r="E26" s="140">
        <v>0</v>
      </c>
      <c r="F26" s="140">
        <v>0</v>
      </c>
      <c r="G26" s="140">
        <v>0</v>
      </c>
      <c r="H26" s="140">
        <v>1096.6487999999999</v>
      </c>
      <c r="I26" s="136">
        <v>0</v>
      </c>
      <c r="J26" s="144">
        <v>0</v>
      </c>
      <c r="K26" s="144">
        <v>0</v>
      </c>
      <c r="L26" s="144">
        <v>0</v>
      </c>
      <c r="M26" s="144">
        <v>0</v>
      </c>
      <c r="N26" s="144">
        <v>0</v>
      </c>
      <c r="O26" s="144">
        <v>0</v>
      </c>
      <c r="P26" s="143">
        <f t="shared" si="6"/>
        <v>1096.6487999999999</v>
      </c>
    </row>
    <row r="27" spans="1:20" s="8" customFormat="1" ht="30" customHeight="1" x14ac:dyDescent="0.25">
      <c r="A27" s="68" t="s">
        <v>17</v>
      </c>
      <c r="B27" s="30" t="s">
        <v>58</v>
      </c>
      <c r="C27" s="69" t="s">
        <v>19</v>
      </c>
      <c r="D27" s="140">
        <v>0</v>
      </c>
      <c r="E27" s="140">
        <v>0</v>
      </c>
      <c r="F27" s="140">
        <v>0</v>
      </c>
      <c r="G27" s="140">
        <v>0</v>
      </c>
      <c r="H27" s="140">
        <v>5261.6098000000002</v>
      </c>
      <c r="I27" s="136">
        <v>0</v>
      </c>
      <c r="J27" s="144">
        <v>0</v>
      </c>
      <c r="K27" s="144">
        <v>0</v>
      </c>
      <c r="L27" s="144">
        <v>0</v>
      </c>
      <c r="M27" s="144">
        <v>0</v>
      </c>
      <c r="N27" s="144">
        <v>0</v>
      </c>
      <c r="O27" s="144">
        <v>0</v>
      </c>
      <c r="P27" s="143">
        <f>D27+E27+F27+G27+H27+I27+J27+K27+L27+M27+N27+O27</f>
        <v>5261.6098000000002</v>
      </c>
    </row>
    <row r="28" spans="1:20" s="8" customFormat="1" ht="73.5" customHeight="1" x14ac:dyDescent="0.25">
      <c r="A28" s="190" t="s">
        <v>17</v>
      </c>
      <c r="B28" s="30" t="s">
        <v>77</v>
      </c>
      <c r="C28" s="177" t="s">
        <v>19</v>
      </c>
      <c r="D28" s="138">
        <v>0</v>
      </c>
      <c r="E28" s="138">
        <v>0</v>
      </c>
      <c r="F28" s="138">
        <v>0</v>
      </c>
      <c r="G28" s="138">
        <v>0</v>
      </c>
      <c r="H28" s="138">
        <v>0</v>
      </c>
      <c r="I28" s="137">
        <v>11949.209570000001</v>
      </c>
      <c r="J28" s="139">
        <v>0</v>
      </c>
      <c r="K28" s="139">
        <v>0</v>
      </c>
      <c r="L28" s="139">
        <v>0</v>
      </c>
      <c r="M28" s="139">
        <v>0</v>
      </c>
      <c r="N28" s="139">
        <v>0</v>
      </c>
      <c r="O28" s="139">
        <v>0</v>
      </c>
      <c r="P28" s="143">
        <f>D28+E28+F28+G28+H28+I28+J28+K28+L28+M28+N28+O28</f>
        <v>11949.209570000001</v>
      </c>
    </row>
    <row r="29" spans="1:20" s="8" customFormat="1" ht="73.5" customHeight="1" x14ac:dyDescent="0.25">
      <c r="A29" s="190" t="s">
        <v>17</v>
      </c>
      <c r="B29" s="30" t="s">
        <v>90</v>
      </c>
      <c r="C29" s="177" t="s">
        <v>19</v>
      </c>
      <c r="D29" s="138">
        <v>0</v>
      </c>
      <c r="E29" s="138">
        <v>0</v>
      </c>
      <c r="F29" s="138">
        <v>0</v>
      </c>
      <c r="G29" s="138">
        <v>0</v>
      </c>
      <c r="H29" s="138">
        <v>0</v>
      </c>
      <c r="I29" s="137">
        <v>0</v>
      </c>
      <c r="J29" s="139">
        <v>7847.9</v>
      </c>
      <c r="K29" s="139">
        <v>0</v>
      </c>
      <c r="L29" s="139">
        <v>0</v>
      </c>
      <c r="M29" s="139">
        <v>0</v>
      </c>
      <c r="N29" s="139">
        <v>0</v>
      </c>
      <c r="O29" s="139">
        <v>0</v>
      </c>
      <c r="P29" s="143">
        <f>D29+E29+F29+G29+H29+I29+J29+K29+L29+M29+N29+O29</f>
        <v>7847.9</v>
      </c>
    </row>
    <row r="30" spans="1:20" s="9" customFormat="1" ht="28.5" x14ac:dyDescent="0.25">
      <c r="A30" s="27" t="s">
        <v>16</v>
      </c>
      <c r="B30" s="28" t="s">
        <v>2</v>
      </c>
      <c r="C30" s="12" t="s">
        <v>19</v>
      </c>
      <c r="D30" s="145">
        <f>D31+D32</f>
        <v>612.26499999999999</v>
      </c>
      <c r="E30" s="145">
        <f t="shared" ref="E30:H30" si="7">E31+E32</f>
        <v>1076.798</v>
      </c>
      <c r="F30" s="145">
        <f>F31+F32</f>
        <v>2517.79783</v>
      </c>
      <c r="G30" s="145">
        <f>G31+G32</f>
        <v>3470.8089299999997</v>
      </c>
      <c r="H30" s="145">
        <f t="shared" si="7"/>
        <v>560.46701000000007</v>
      </c>
      <c r="I30" s="135">
        <f>I31+I32</f>
        <v>601.64099999999996</v>
      </c>
      <c r="J30" s="143">
        <f>J31+J32</f>
        <v>1792.9</v>
      </c>
      <c r="K30" s="143">
        <f t="shared" ref="K30:O30" si="8">K31+K32</f>
        <v>954</v>
      </c>
      <c r="L30" s="143">
        <f t="shared" si="8"/>
        <v>1016.972</v>
      </c>
      <c r="M30" s="143">
        <f t="shared" si="8"/>
        <v>1016.972</v>
      </c>
      <c r="N30" s="143">
        <f t="shared" si="8"/>
        <v>1016.972</v>
      </c>
      <c r="O30" s="143">
        <f t="shared" si="8"/>
        <v>1016.972</v>
      </c>
      <c r="P30" s="143">
        <f>SUM(D30:O30)</f>
        <v>15654.565769999997</v>
      </c>
      <c r="R30" s="48"/>
    </row>
    <row r="31" spans="1:20" s="8" customFormat="1" ht="26.25" x14ac:dyDescent="0.25">
      <c r="A31" s="27" t="s">
        <v>16</v>
      </c>
      <c r="B31" s="72" t="s">
        <v>29</v>
      </c>
      <c r="C31" s="11" t="s">
        <v>19</v>
      </c>
      <c r="D31" s="140">
        <v>224.2</v>
      </c>
      <c r="E31" s="140">
        <v>168.2</v>
      </c>
      <c r="F31" s="140">
        <v>134</v>
      </c>
      <c r="G31" s="140">
        <v>216.64893000000001</v>
      </c>
      <c r="H31" s="140">
        <v>100</v>
      </c>
      <c r="I31" s="136">
        <v>141.64099999999999</v>
      </c>
      <c r="J31" s="144">
        <v>133.19999999999999</v>
      </c>
      <c r="K31" s="144">
        <v>300</v>
      </c>
      <c r="L31" s="144">
        <v>400</v>
      </c>
      <c r="M31" s="144">
        <v>400</v>
      </c>
      <c r="N31" s="144">
        <v>400</v>
      </c>
      <c r="O31" s="144">
        <v>400</v>
      </c>
      <c r="P31" s="143">
        <f>SUM(D31:O31)</f>
        <v>3017.8899299999998</v>
      </c>
      <c r="T31" s="71"/>
    </row>
    <row r="32" spans="1:20" s="8" customFormat="1" ht="26.25" x14ac:dyDescent="0.25">
      <c r="A32" s="27" t="s">
        <v>16</v>
      </c>
      <c r="B32" s="72" t="s">
        <v>30</v>
      </c>
      <c r="C32" s="164" t="s">
        <v>19</v>
      </c>
      <c r="D32" s="130">
        <f>D33</f>
        <v>388.065</v>
      </c>
      <c r="E32" s="131">
        <v>908.59799999999996</v>
      </c>
      <c r="F32" s="131">
        <v>2383.79783</v>
      </c>
      <c r="G32" s="131">
        <f>G33</f>
        <v>3254.16</v>
      </c>
      <c r="H32" s="131">
        <f>H33</f>
        <v>460.46701000000002</v>
      </c>
      <c r="I32" s="133">
        <f>I33+I34</f>
        <v>460</v>
      </c>
      <c r="J32" s="131">
        <f>J33+J34</f>
        <v>1659.7</v>
      </c>
      <c r="K32" s="131">
        <f t="shared" ref="J32:O32" si="9">K33+K34</f>
        <v>654</v>
      </c>
      <c r="L32" s="131">
        <f t="shared" si="9"/>
        <v>616.97199999999998</v>
      </c>
      <c r="M32" s="131">
        <f t="shared" si="9"/>
        <v>616.97199999999998</v>
      </c>
      <c r="N32" s="131">
        <f t="shared" si="9"/>
        <v>616.97199999999998</v>
      </c>
      <c r="O32" s="131">
        <f t="shared" si="9"/>
        <v>616.97199999999998</v>
      </c>
      <c r="P32" s="131">
        <f>P33</f>
        <v>11176.975839999999</v>
      </c>
    </row>
    <row r="33" spans="1:18" s="8" customFormat="1" ht="26.25" x14ac:dyDescent="0.25">
      <c r="A33" s="170" t="s">
        <v>17</v>
      </c>
      <c r="B33" s="171" t="s">
        <v>50</v>
      </c>
      <c r="C33" s="166" t="s">
        <v>19</v>
      </c>
      <c r="D33" s="172">
        <v>388.065</v>
      </c>
      <c r="E33" s="173">
        <f>E32</f>
        <v>908.59799999999996</v>
      </c>
      <c r="F33" s="173">
        <f>F32</f>
        <v>2383.79783</v>
      </c>
      <c r="G33" s="172">
        <v>3254.16</v>
      </c>
      <c r="H33" s="173">
        <v>460.46701000000002</v>
      </c>
      <c r="I33" s="174">
        <v>460</v>
      </c>
      <c r="J33" s="173">
        <v>200</v>
      </c>
      <c r="K33" s="173">
        <v>654</v>
      </c>
      <c r="L33" s="173">
        <v>616.97199999999998</v>
      </c>
      <c r="M33" s="173">
        <v>616.97199999999998</v>
      </c>
      <c r="N33" s="173">
        <v>616.97199999999998</v>
      </c>
      <c r="O33" s="173">
        <v>616.97199999999998</v>
      </c>
      <c r="P33" s="173">
        <f>SUM(D33:O33)</f>
        <v>11176.975839999999</v>
      </c>
    </row>
    <row r="34" spans="1:18" s="8" customFormat="1" ht="60" x14ac:dyDescent="0.25">
      <c r="A34" s="170" t="s">
        <v>17</v>
      </c>
      <c r="B34" s="171" t="s">
        <v>86</v>
      </c>
      <c r="C34" s="166" t="s">
        <v>19</v>
      </c>
      <c r="D34" s="167">
        <v>0</v>
      </c>
      <c r="E34" s="167">
        <v>0</v>
      </c>
      <c r="F34" s="167">
        <v>0</v>
      </c>
      <c r="G34" s="167">
        <v>0</v>
      </c>
      <c r="H34" s="167">
        <v>0</v>
      </c>
      <c r="I34" s="168">
        <f>I35+I36+I37</f>
        <v>0</v>
      </c>
      <c r="J34" s="167">
        <f t="shared" ref="J34:O34" si="10">J35+J36+J37</f>
        <v>1459.7</v>
      </c>
      <c r="K34" s="167">
        <f t="shared" si="10"/>
        <v>0</v>
      </c>
      <c r="L34" s="167">
        <f t="shared" si="10"/>
        <v>0</v>
      </c>
      <c r="M34" s="167">
        <f t="shared" si="10"/>
        <v>0</v>
      </c>
      <c r="N34" s="167">
        <f t="shared" si="10"/>
        <v>0</v>
      </c>
      <c r="O34" s="167">
        <f t="shared" si="10"/>
        <v>0</v>
      </c>
      <c r="P34" s="167">
        <f t="shared" ref="P34" si="11">SUM(D34:O34)</f>
        <v>1459.7</v>
      </c>
    </row>
    <row r="35" spans="1:18" s="8" customFormat="1" ht="45" x14ac:dyDescent="0.25">
      <c r="A35" s="75" t="s">
        <v>17</v>
      </c>
      <c r="B35" s="169" t="s">
        <v>82</v>
      </c>
      <c r="C35" s="165" t="s">
        <v>19</v>
      </c>
      <c r="D35" s="132">
        <v>0</v>
      </c>
      <c r="E35" s="132">
        <v>0</v>
      </c>
      <c r="F35" s="132">
        <v>0</v>
      </c>
      <c r="G35" s="132">
        <v>0</v>
      </c>
      <c r="H35" s="132">
        <v>0</v>
      </c>
      <c r="I35" s="136">
        <v>0</v>
      </c>
      <c r="J35" s="132">
        <v>269.11439999999999</v>
      </c>
      <c r="K35" s="132">
        <v>0</v>
      </c>
      <c r="L35" s="132">
        <v>0</v>
      </c>
      <c r="M35" s="132">
        <v>0</v>
      </c>
      <c r="N35" s="132">
        <v>0</v>
      </c>
      <c r="O35" s="132">
        <v>0</v>
      </c>
      <c r="P35" s="132">
        <f t="shared" ref="P35:P36" si="12">SUM(D35:O35)</f>
        <v>269.11439999999999</v>
      </c>
    </row>
    <row r="36" spans="1:18" s="8" customFormat="1" ht="45" x14ac:dyDescent="0.25">
      <c r="A36" s="75" t="s">
        <v>17</v>
      </c>
      <c r="B36" s="169" t="s">
        <v>84</v>
      </c>
      <c r="C36" s="165" t="s">
        <v>19</v>
      </c>
      <c r="D36" s="132">
        <v>0</v>
      </c>
      <c r="E36" s="132">
        <v>0</v>
      </c>
      <c r="F36" s="132">
        <v>0</v>
      </c>
      <c r="G36" s="132">
        <v>0</v>
      </c>
      <c r="H36" s="132">
        <v>0</v>
      </c>
      <c r="I36" s="136">
        <v>0</v>
      </c>
      <c r="J36" s="132">
        <v>427.97773000000001</v>
      </c>
      <c r="K36" s="132">
        <v>0</v>
      </c>
      <c r="L36" s="132">
        <v>0</v>
      </c>
      <c r="M36" s="132">
        <v>0</v>
      </c>
      <c r="N36" s="132">
        <v>0</v>
      </c>
      <c r="O36" s="132">
        <v>0</v>
      </c>
      <c r="P36" s="132">
        <f t="shared" si="12"/>
        <v>427.97773000000001</v>
      </c>
    </row>
    <row r="37" spans="1:18" s="8" customFormat="1" ht="90" x14ac:dyDescent="0.25">
      <c r="A37" s="75" t="s">
        <v>17</v>
      </c>
      <c r="B37" s="169" t="s">
        <v>85</v>
      </c>
      <c r="C37" s="165" t="s">
        <v>19</v>
      </c>
      <c r="D37" s="132">
        <v>0</v>
      </c>
      <c r="E37" s="132">
        <v>0</v>
      </c>
      <c r="F37" s="132">
        <v>0</v>
      </c>
      <c r="G37" s="132">
        <v>0</v>
      </c>
      <c r="H37" s="132">
        <v>0</v>
      </c>
      <c r="I37" s="136">
        <v>0</v>
      </c>
      <c r="J37" s="132">
        <v>762.60787000000005</v>
      </c>
      <c r="K37" s="132">
        <v>0</v>
      </c>
      <c r="L37" s="132">
        <v>0</v>
      </c>
      <c r="M37" s="132">
        <v>0</v>
      </c>
      <c r="N37" s="132">
        <v>0</v>
      </c>
      <c r="O37" s="132">
        <v>0</v>
      </c>
      <c r="P37" s="132">
        <f t="shared" ref="P37" si="13">SUM(D37:O37)</f>
        <v>762.60787000000005</v>
      </c>
    </row>
    <row r="38" spans="1:18" s="9" customFormat="1" ht="26.25" x14ac:dyDescent="0.25">
      <c r="A38" s="85" t="s">
        <v>16</v>
      </c>
      <c r="B38" s="86" t="s">
        <v>35</v>
      </c>
      <c r="C38" s="11" t="s">
        <v>19</v>
      </c>
      <c r="D38" s="145">
        <f>D39+D40</f>
        <v>1327.2</v>
      </c>
      <c r="E38" s="145">
        <f>E39+E40</f>
        <v>1291.19694</v>
      </c>
      <c r="F38" s="145">
        <f t="shared" ref="F38:J38" si="14">F39+F40</f>
        <v>1715.54</v>
      </c>
      <c r="G38" s="145">
        <f>G39+G40</f>
        <v>1083.8</v>
      </c>
      <c r="H38" s="145">
        <f>H39+H40</f>
        <v>5132.7941499999997</v>
      </c>
      <c r="I38" s="135">
        <f t="shared" si="14"/>
        <v>834.10071000000005</v>
      </c>
      <c r="J38" s="143">
        <f t="shared" si="14"/>
        <v>839</v>
      </c>
      <c r="K38" s="143">
        <f t="shared" ref="K38:O38" si="15">K39+K40</f>
        <v>731.87200000000007</v>
      </c>
      <c r="L38" s="143">
        <f t="shared" si="15"/>
        <v>1065</v>
      </c>
      <c r="M38" s="143">
        <f t="shared" si="15"/>
        <v>1065</v>
      </c>
      <c r="N38" s="143">
        <f t="shared" si="15"/>
        <v>1065</v>
      </c>
      <c r="O38" s="143">
        <f t="shared" si="15"/>
        <v>1065</v>
      </c>
      <c r="P38" s="143">
        <f>SUM(D38:O38)</f>
        <v>17215.503799999999</v>
      </c>
      <c r="R38" s="48"/>
    </row>
    <row r="39" spans="1:18" s="8" customFormat="1" ht="26.25" x14ac:dyDescent="0.25">
      <c r="A39" s="29" t="s">
        <v>17</v>
      </c>
      <c r="B39" s="31" t="s">
        <v>31</v>
      </c>
      <c r="C39" s="12" t="s">
        <v>19</v>
      </c>
      <c r="D39" s="149">
        <v>713.1</v>
      </c>
      <c r="E39" s="149">
        <v>706.19694000000004</v>
      </c>
      <c r="F39" s="149">
        <v>483.6</v>
      </c>
      <c r="G39" s="149">
        <v>540.29999999999995</v>
      </c>
      <c r="H39" s="149">
        <v>590.20000000000005</v>
      </c>
      <c r="I39" s="150">
        <v>300</v>
      </c>
      <c r="J39" s="151">
        <v>200</v>
      </c>
      <c r="K39" s="151">
        <v>316.87200000000001</v>
      </c>
      <c r="L39" s="151">
        <v>400</v>
      </c>
      <c r="M39" s="151">
        <v>400</v>
      </c>
      <c r="N39" s="151">
        <v>400</v>
      </c>
      <c r="O39" s="151">
        <v>400</v>
      </c>
      <c r="P39" s="139">
        <f>SUM(D39:O39)</f>
        <v>5450.2689399999999</v>
      </c>
    </row>
    <row r="40" spans="1:18" s="8" customFormat="1" ht="26.25" x14ac:dyDescent="0.25">
      <c r="A40" s="83" t="s">
        <v>17</v>
      </c>
      <c r="B40" s="82" t="s">
        <v>32</v>
      </c>
      <c r="C40" s="84" t="s">
        <v>19</v>
      </c>
      <c r="D40" s="153">
        <v>614.1</v>
      </c>
      <c r="E40" s="153">
        <v>585</v>
      </c>
      <c r="F40" s="153">
        <v>1231.94</v>
      </c>
      <c r="G40" s="153">
        <v>543.5</v>
      </c>
      <c r="H40" s="153">
        <v>4542.5941499999999</v>
      </c>
      <c r="I40" s="154">
        <v>534.10071000000005</v>
      </c>
      <c r="J40" s="155">
        <v>639</v>
      </c>
      <c r="K40" s="155">
        <v>415</v>
      </c>
      <c r="L40" s="155">
        <v>665</v>
      </c>
      <c r="M40" s="155">
        <v>665</v>
      </c>
      <c r="N40" s="155">
        <v>665</v>
      </c>
      <c r="O40" s="155">
        <v>665</v>
      </c>
      <c r="P40" s="156">
        <f>SUM(D40:O40)</f>
        <v>11765.23486</v>
      </c>
    </row>
    <row r="41" spans="1:18" s="8" customFormat="1" ht="15.75" x14ac:dyDescent="0.25">
      <c r="A41" s="193" t="s">
        <v>17</v>
      </c>
      <c r="B41" s="192" t="s">
        <v>68</v>
      </c>
      <c r="C41" s="192" t="s">
        <v>19</v>
      </c>
      <c r="D41" s="157">
        <v>0</v>
      </c>
      <c r="E41" s="138">
        <v>373.3</v>
      </c>
      <c r="F41" s="138">
        <v>765.13948000000005</v>
      </c>
      <c r="G41" s="138">
        <v>0</v>
      </c>
      <c r="H41" s="138">
        <v>3696.8</v>
      </c>
      <c r="I41" s="137">
        <v>0</v>
      </c>
      <c r="J41" s="139">
        <v>0</v>
      </c>
      <c r="K41" s="139">
        <v>0</v>
      </c>
      <c r="L41" s="139">
        <v>0</v>
      </c>
      <c r="M41" s="139">
        <v>0</v>
      </c>
      <c r="N41" s="139">
        <v>0</v>
      </c>
      <c r="O41" s="139">
        <v>0</v>
      </c>
      <c r="P41" s="139">
        <f>D41+E41+F41+G41+H41+I41+J41+K41+L41+M41+N41+O41</f>
        <v>4835.2394800000002</v>
      </c>
    </row>
    <row r="42" spans="1:18" s="8" customFormat="1" ht="41.25" x14ac:dyDescent="0.25">
      <c r="A42" s="193"/>
      <c r="B42" s="192"/>
      <c r="C42" s="192"/>
      <c r="D42" s="157">
        <v>0</v>
      </c>
      <c r="E42" s="138" t="s">
        <v>69</v>
      </c>
      <c r="F42" s="138" t="s">
        <v>71</v>
      </c>
      <c r="G42" s="138">
        <v>0</v>
      </c>
      <c r="H42" s="158" t="s">
        <v>73</v>
      </c>
      <c r="I42" s="137">
        <v>0</v>
      </c>
      <c r="J42" s="139">
        <v>0</v>
      </c>
      <c r="K42" s="139">
        <v>0</v>
      </c>
      <c r="L42" s="139">
        <v>0</v>
      </c>
      <c r="M42" s="139">
        <v>0</v>
      </c>
      <c r="N42" s="139">
        <v>0</v>
      </c>
      <c r="O42" s="139">
        <v>0</v>
      </c>
      <c r="P42" s="144">
        <v>4590.7526699999999</v>
      </c>
    </row>
    <row r="43" spans="1:18" ht="54" x14ac:dyDescent="0.25">
      <c r="A43" s="193"/>
      <c r="B43" s="192"/>
      <c r="C43" s="192"/>
      <c r="D43" s="159">
        <v>0</v>
      </c>
      <c r="E43" s="139" t="s">
        <v>70</v>
      </c>
      <c r="F43" s="160" t="s">
        <v>72</v>
      </c>
      <c r="G43" s="159">
        <v>0</v>
      </c>
      <c r="H43" s="161" t="s">
        <v>74</v>
      </c>
      <c r="I43" s="162">
        <v>0</v>
      </c>
      <c r="J43" s="159">
        <v>0</v>
      </c>
      <c r="K43" s="159">
        <v>0</v>
      </c>
      <c r="L43" s="159">
        <v>0</v>
      </c>
      <c r="M43" s="159">
        <v>0</v>
      </c>
      <c r="N43" s="159">
        <v>0</v>
      </c>
      <c r="O43" s="159">
        <v>0</v>
      </c>
      <c r="P43" s="163">
        <v>241.68681000000001</v>
      </c>
    </row>
    <row r="44" spans="1:18" x14ac:dyDescent="0.25">
      <c r="A44" s="81"/>
      <c r="B44" s="81"/>
    </row>
  </sheetData>
  <mergeCells count="26">
    <mergeCell ref="F2:P2"/>
    <mergeCell ref="F3:P3"/>
    <mergeCell ref="A6:A7"/>
    <mergeCell ref="B6:B7"/>
    <mergeCell ref="C6:C7"/>
    <mergeCell ref="D6:P6"/>
    <mergeCell ref="B4:P4"/>
    <mergeCell ref="B5:P5"/>
    <mergeCell ref="P16:P18"/>
    <mergeCell ref="A16:A18"/>
    <mergeCell ref="B16:B18"/>
    <mergeCell ref="F16:F18"/>
    <mergeCell ref="E16:E18"/>
    <mergeCell ref="I16:I18"/>
    <mergeCell ref="J16:J18"/>
    <mergeCell ref="K16:K18"/>
    <mergeCell ref="L16:L18"/>
    <mergeCell ref="M16:M18"/>
    <mergeCell ref="N16:N18"/>
    <mergeCell ref="O16:O18"/>
    <mergeCell ref="C16:C19"/>
    <mergeCell ref="B41:B43"/>
    <mergeCell ref="A41:A43"/>
    <mergeCell ref="C41:C43"/>
    <mergeCell ref="G16:G18"/>
    <mergeCell ref="H16:H18"/>
  </mergeCells>
  <pageMargins left="0.11811023622047245" right="0.11811023622047245" top="0.59055118110236227" bottom="0.59055118110236227" header="0.31496062992125984" footer="0.31496062992125984"/>
  <pageSetup paperSize="9" scale="52" fitToHeight="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R145"/>
  <sheetViews>
    <sheetView topLeftCell="A19" zoomScale="89" zoomScaleNormal="89" workbookViewId="0">
      <selection activeCell="B31" sqref="B31:B35"/>
    </sheetView>
  </sheetViews>
  <sheetFormatPr defaultRowHeight="18.75" x14ac:dyDescent="0.3"/>
  <cols>
    <col min="1" max="1" width="10" style="24" customWidth="1"/>
    <col min="2" max="2" width="35.5703125" style="25" customWidth="1"/>
    <col min="3" max="3" width="21.5703125" style="4" customWidth="1"/>
    <col min="4" max="4" width="12.7109375" style="32" customWidth="1"/>
    <col min="5" max="5" width="13.140625" style="38" customWidth="1"/>
    <col min="6" max="6" width="13.140625" style="33" bestFit="1" customWidth="1"/>
    <col min="7" max="7" width="12.7109375" style="32" customWidth="1"/>
    <col min="8" max="8" width="15.42578125" style="32" bestFit="1" customWidth="1"/>
    <col min="9" max="9" width="13.85546875" style="2" customWidth="1"/>
    <col min="10" max="15" width="13.140625" style="70" customWidth="1"/>
    <col min="16" max="16" width="15.140625" style="3" customWidth="1"/>
    <col min="17" max="17" width="16.42578125" style="2" bestFit="1" customWidth="1"/>
    <col min="18" max="18" width="13.5703125" bestFit="1" customWidth="1"/>
  </cols>
  <sheetData>
    <row r="1" spans="1:18" ht="20.25" customHeight="1" x14ac:dyDescent="0.25">
      <c r="A1" s="23"/>
      <c r="D1" s="50"/>
      <c r="E1" s="230" t="s">
        <v>33</v>
      </c>
      <c r="F1" s="230"/>
      <c r="G1" s="50"/>
      <c r="H1" s="50"/>
      <c r="I1"/>
      <c r="J1" s="43"/>
      <c r="K1" s="43"/>
      <c r="L1" s="43"/>
      <c r="M1" s="43"/>
      <c r="N1" s="43"/>
      <c r="O1" s="43"/>
      <c r="P1" s="1"/>
      <c r="Q1"/>
    </row>
    <row r="2" spans="1:18" ht="18.75" customHeight="1" x14ac:dyDescent="0.25">
      <c r="A2" s="23"/>
      <c r="C2" s="36"/>
      <c r="D2" s="36"/>
      <c r="E2" s="230" t="s">
        <v>38</v>
      </c>
      <c r="F2" s="230"/>
      <c r="G2" s="230"/>
      <c r="H2" s="230"/>
      <c r="I2"/>
      <c r="J2" s="43"/>
      <c r="K2" s="43"/>
      <c r="L2" s="43"/>
      <c r="M2" s="43"/>
      <c r="N2" s="43"/>
      <c r="O2" s="43"/>
      <c r="P2" s="1"/>
      <c r="Q2"/>
    </row>
    <row r="3" spans="1:18" ht="45.75" customHeight="1" x14ac:dyDescent="0.25">
      <c r="A3" s="23"/>
      <c r="C3" s="34"/>
      <c r="D3" s="34"/>
      <c r="E3" s="218" t="s">
        <v>87</v>
      </c>
      <c r="F3" s="218"/>
      <c r="G3" s="218"/>
      <c r="H3" s="218"/>
      <c r="I3"/>
      <c r="J3" s="43"/>
      <c r="K3" s="43"/>
      <c r="L3" s="43"/>
      <c r="M3" s="43"/>
      <c r="N3" s="43"/>
      <c r="O3" s="43"/>
      <c r="P3" s="1"/>
      <c r="Q3"/>
    </row>
    <row r="4" spans="1:18" ht="27.75" customHeight="1" x14ac:dyDescent="0.25">
      <c r="A4" s="239" t="s">
        <v>13</v>
      </c>
      <c r="B4" s="239"/>
      <c r="C4" s="239"/>
      <c r="D4" s="239"/>
      <c r="E4" s="239"/>
      <c r="F4" s="239"/>
      <c r="G4" s="239"/>
      <c r="H4" s="239"/>
      <c r="I4"/>
      <c r="J4" s="43"/>
      <c r="K4" s="43"/>
      <c r="L4" s="43"/>
      <c r="M4" s="43"/>
      <c r="N4" s="43"/>
      <c r="O4" s="43"/>
      <c r="P4" s="1"/>
      <c r="Q4"/>
    </row>
    <row r="5" spans="1:18" ht="15.75" customHeight="1" x14ac:dyDescent="0.25">
      <c r="A5" s="239" t="s">
        <v>14</v>
      </c>
      <c r="B5" s="239"/>
      <c r="C5" s="239"/>
      <c r="D5" s="239"/>
      <c r="E5" s="239"/>
      <c r="F5" s="239"/>
      <c r="G5" s="239"/>
      <c r="H5" s="239"/>
      <c r="I5"/>
      <c r="J5" s="43"/>
      <c r="K5" s="43"/>
      <c r="L5" s="43"/>
      <c r="M5" s="43"/>
      <c r="N5" s="43"/>
      <c r="O5" s="43"/>
      <c r="P5" s="1"/>
      <c r="Q5"/>
    </row>
    <row r="6" spans="1:18" ht="15.75" customHeight="1" x14ac:dyDescent="0.25">
      <c r="A6" s="240" t="s">
        <v>15</v>
      </c>
      <c r="B6" s="240"/>
      <c r="C6" s="240"/>
      <c r="D6" s="240"/>
      <c r="E6" s="240"/>
      <c r="F6" s="240"/>
      <c r="G6" s="240"/>
      <c r="H6" s="240"/>
      <c r="I6"/>
      <c r="J6" s="43"/>
      <c r="K6" s="43"/>
      <c r="L6" s="43"/>
      <c r="M6" s="43"/>
      <c r="N6" s="43"/>
      <c r="O6" s="43"/>
      <c r="P6" s="1"/>
      <c r="Q6"/>
    </row>
    <row r="7" spans="1:18" s="14" customFormat="1" ht="25.5" customHeight="1" x14ac:dyDescent="0.25">
      <c r="A7" s="241" t="s">
        <v>8</v>
      </c>
      <c r="B7" s="243" t="s">
        <v>21</v>
      </c>
      <c r="C7" s="242" t="s">
        <v>1</v>
      </c>
      <c r="D7" s="245" t="s">
        <v>6</v>
      </c>
      <c r="E7" s="245"/>
      <c r="F7" s="245"/>
      <c r="G7" s="245"/>
      <c r="H7" s="245"/>
      <c r="I7" s="245"/>
      <c r="J7" s="245"/>
      <c r="K7" s="245"/>
      <c r="L7" s="245"/>
      <c r="M7" s="245"/>
      <c r="N7" s="245"/>
      <c r="O7" s="245"/>
      <c r="P7" s="237" t="s">
        <v>40</v>
      </c>
      <c r="Q7" s="13"/>
    </row>
    <row r="8" spans="1:18" s="14" customFormat="1" ht="25.5" customHeight="1" x14ac:dyDescent="0.25">
      <c r="A8" s="241"/>
      <c r="B8" s="243"/>
      <c r="C8" s="242"/>
      <c r="D8" s="99">
        <v>2019</v>
      </c>
      <c r="E8" s="89">
        <v>2020</v>
      </c>
      <c r="F8" s="89">
        <v>2021</v>
      </c>
      <c r="G8" s="89">
        <v>2022</v>
      </c>
      <c r="H8" s="89">
        <v>2023</v>
      </c>
      <c r="I8" s="89">
        <v>2024</v>
      </c>
      <c r="J8" s="89">
        <v>2025</v>
      </c>
      <c r="K8" s="89">
        <v>2026</v>
      </c>
      <c r="L8" s="89">
        <v>2027</v>
      </c>
      <c r="M8" s="89">
        <v>2028</v>
      </c>
      <c r="N8" s="89">
        <v>2029</v>
      </c>
      <c r="O8" s="89">
        <v>2030</v>
      </c>
      <c r="P8" s="238"/>
      <c r="Q8" s="13"/>
    </row>
    <row r="9" spans="1:18" s="16" customFormat="1" ht="30.75" customHeight="1" x14ac:dyDescent="0.25">
      <c r="A9" s="219" t="s">
        <v>20</v>
      </c>
      <c r="B9" s="244" t="s">
        <v>41</v>
      </c>
      <c r="C9" s="26" t="s">
        <v>18</v>
      </c>
      <c r="D9" s="90">
        <f>D14+D26+D36+D130+D94</f>
        <v>5034.2040300000008</v>
      </c>
      <c r="E9" s="90">
        <f>E14+E26+E36+E130+E94</f>
        <v>15616.729879999999</v>
      </c>
      <c r="F9" s="90">
        <f>F14+F26+F36+F130+F94</f>
        <v>16361.864829999999</v>
      </c>
      <c r="G9" s="90">
        <f>G14+G26+G36+G130+G94</f>
        <v>25504.64532</v>
      </c>
      <c r="H9" s="90">
        <f>H14+H26+H36+H130+H94</f>
        <v>38575.096409999998</v>
      </c>
      <c r="I9" s="100">
        <f>I14+I25+I36+I130+I94</f>
        <v>20808.036389999997</v>
      </c>
      <c r="J9" s="128">
        <f t="shared" ref="J9:O9" si="0">J14+J25+J36+J130+J94</f>
        <v>12755.76</v>
      </c>
      <c r="K9" s="128">
        <f t="shared" si="0"/>
        <v>3986.8320000000003</v>
      </c>
      <c r="L9" s="128">
        <f t="shared" si="0"/>
        <v>4451.232</v>
      </c>
      <c r="M9" s="128">
        <f t="shared" si="0"/>
        <v>4451.232</v>
      </c>
      <c r="N9" s="128">
        <f t="shared" si="0"/>
        <v>4451.232</v>
      </c>
      <c r="O9" s="128">
        <f t="shared" si="0"/>
        <v>4451.232</v>
      </c>
      <c r="P9" s="90">
        <f>SUM(D9:O9)</f>
        <v>156448.09685999993</v>
      </c>
      <c r="Q9" s="35"/>
      <c r="R9" s="45"/>
    </row>
    <row r="10" spans="1:18" s="16" customFormat="1" ht="27" customHeight="1" x14ac:dyDescent="0.25">
      <c r="A10" s="219"/>
      <c r="B10" s="244"/>
      <c r="C10" s="87" t="s">
        <v>22</v>
      </c>
      <c r="D10" s="54">
        <f t="shared" ref="D10:O10" si="1">D16+D21+D27+D38+D55+D96+D101+D132+D137</f>
        <v>0</v>
      </c>
      <c r="E10" s="57">
        <f t="shared" si="1"/>
        <v>0</v>
      </c>
      <c r="F10" s="54">
        <f t="shared" si="1"/>
        <v>0</v>
      </c>
      <c r="G10" s="57">
        <f t="shared" si="1"/>
        <v>0</v>
      </c>
      <c r="H10" s="54">
        <f t="shared" si="1"/>
        <v>0</v>
      </c>
      <c r="I10" s="116">
        <f t="shared" si="1"/>
        <v>0</v>
      </c>
      <c r="J10" s="180">
        <f t="shared" si="1"/>
        <v>0</v>
      </c>
      <c r="K10" s="180">
        <f t="shared" si="1"/>
        <v>0</v>
      </c>
      <c r="L10" s="180">
        <f t="shared" si="1"/>
        <v>0</v>
      </c>
      <c r="M10" s="180">
        <f t="shared" si="1"/>
        <v>0</v>
      </c>
      <c r="N10" s="180">
        <f t="shared" si="1"/>
        <v>0</v>
      </c>
      <c r="O10" s="180">
        <f t="shared" si="1"/>
        <v>0</v>
      </c>
      <c r="P10" s="90">
        <f t="shared" ref="P10:P39" si="2">SUM(D10:O10)</f>
        <v>0</v>
      </c>
      <c r="Q10" s="35"/>
      <c r="R10" s="45"/>
    </row>
    <row r="11" spans="1:18" s="17" customFormat="1" ht="18.75" customHeight="1" x14ac:dyDescent="0.25">
      <c r="A11" s="219"/>
      <c r="B11" s="244"/>
      <c r="C11" s="87" t="s">
        <v>23</v>
      </c>
      <c r="D11" s="54">
        <f t="shared" ref="D11:O11" si="3">D17+D22+D28+D39+D56+D97+D102+D133+D138</f>
        <v>0</v>
      </c>
      <c r="E11" s="57">
        <f t="shared" si="3"/>
        <v>10561.878000000001</v>
      </c>
      <c r="F11" s="54">
        <f t="shared" si="3"/>
        <v>10726.369999999999</v>
      </c>
      <c r="G11" s="57">
        <f t="shared" si="3"/>
        <v>19244.86</v>
      </c>
      <c r="H11" s="54">
        <f t="shared" si="3"/>
        <v>30606.399999999998</v>
      </c>
      <c r="I11" s="116">
        <f t="shared" si="3"/>
        <v>12007.8</v>
      </c>
      <c r="J11" s="180">
        <f t="shared" si="3"/>
        <v>9346.4500000000007</v>
      </c>
      <c r="K11" s="180">
        <f t="shared" si="3"/>
        <v>119.75</v>
      </c>
      <c r="L11" s="180">
        <f t="shared" si="3"/>
        <v>119.75</v>
      </c>
      <c r="M11" s="180">
        <f t="shared" si="3"/>
        <v>119.75</v>
      </c>
      <c r="N11" s="180">
        <f t="shared" si="3"/>
        <v>119.75</v>
      </c>
      <c r="O11" s="180">
        <f t="shared" si="3"/>
        <v>119.75</v>
      </c>
      <c r="P11" s="90">
        <f t="shared" si="2"/>
        <v>93092.508000000002</v>
      </c>
      <c r="Q11" s="46"/>
      <c r="R11" s="53"/>
    </row>
    <row r="12" spans="1:18" s="19" customFormat="1" ht="18.75" customHeight="1" x14ac:dyDescent="0.25">
      <c r="A12" s="219"/>
      <c r="B12" s="244"/>
      <c r="C12" s="87" t="s">
        <v>24</v>
      </c>
      <c r="D12" s="54">
        <f t="shared" ref="D12:O12" si="4">D18+D29+D23+D40+D57+D98+D103+D134+D139</f>
        <v>5034.2040300000008</v>
      </c>
      <c r="E12" s="58">
        <f t="shared" si="4"/>
        <v>5054.8518799999993</v>
      </c>
      <c r="F12" s="58">
        <f t="shared" si="4"/>
        <v>5635.4948300000005</v>
      </c>
      <c r="G12" s="58">
        <f t="shared" si="4"/>
        <v>6259.7853200000009</v>
      </c>
      <c r="H12" s="58">
        <f t="shared" si="4"/>
        <v>7968.6964099999996</v>
      </c>
      <c r="I12" s="67">
        <f t="shared" si="4"/>
        <v>8740.23639</v>
      </c>
      <c r="J12" s="181">
        <f t="shared" si="4"/>
        <v>3349.31</v>
      </c>
      <c r="K12" s="181">
        <f t="shared" si="4"/>
        <v>3807.0819999999999</v>
      </c>
      <c r="L12" s="181">
        <f t="shared" si="4"/>
        <v>4271.482</v>
      </c>
      <c r="M12" s="181">
        <f t="shared" si="4"/>
        <v>4271.482</v>
      </c>
      <c r="N12" s="181">
        <f t="shared" si="4"/>
        <v>4271.482</v>
      </c>
      <c r="O12" s="181">
        <f t="shared" si="4"/>
        <v>4271.482</v>
      </c>
      <c r="P12" s="90">
        <f t="shared" si="2"/>
        <v>62935.588860000018</v>
      </c>
      <c r="Q12" s="73"/>
      <c r="R12" s="62"/>
    </row>
    <row r="13" spans="1:18" s="14" customFormat="1" ht="33" customHeight="1" x14ac:dyDescent="0.25">
      <c r="A13" s="219"/>
      <c r="B13" s="244"/>
      <c r="C13" s="87" t="s">
        <v>25</v>
      </c>
      <c r="D13" s="90">
        <v>0</v>
      </c>
      <c r="E13" s="101">
        <v>0</v>
      </c>
      <c r="F13" s="102">
        <v>0</v>
      </c>
      <c r="G13" s="101">
        <v>0</v>
      </c>
      <c r="H13" s="102">
        <v>0</v>
      </c>
      <c r="I13" s="117">
        <v>0</v>
      </c>
      <c r="J13" s="182">
        <v>0</v>
      </c>
      <c r="K13" s="182">
        <v>0</v>
      </c>
      <c r="L13" s="182">
        <v>0</v>
      </c>
      <c r="M13" s="182">
        <v>0</v>
      </c>
      <c r="N13" s="182">
        <v>0</v>
      </c>
      <c r="O13" s="182">
        <v>0</v>
      </c>
      <c r="P13" s="90">
        <f t="shared" si="2"/>
        <v>0</v>
      </c>
      <c r="Q13" s="47"/>
    </row>
    <row r="14" spans="1:18" s="19" customFormat="1" ht="36" customHeight="1" x14ac:dyDescent="0.25">
      <c r="A14" s="103" t="s">
        <v>26</v>
      </c>
      <c r="B14" s="228" t="s">
        <v>4</v>
      </c>
      <c r="C14" s="228"/>
      <c r="D14" s="90">
        <f>D15+D20</f>
        <v>110</v>
      </c>
      <c r="E14" s="101">
        <f t="shared" ref="E14:I14" si="5">E15+E20</f>
        <v>10</v>
      </c>
      <c r="F14" s="102">
        <f t="shared" si="5"/>
        <v>150</v>
      </c>
      <c r="G14" s="104">
        <f t="shared" si="5"/>
        <v>60</v>
      </c>
      <c r="H14" s="102">
        <f t="shared" si="5"/>
        <v>80.28</v>
      </c>
      <c r="I14" s="117">
        <f t="shared" si="5"/>
        <v>127.69999999999999</v>
      </c>
      <c r="J14" s="183">
        <f>J15+J20</f>
        <v>185.96</v>
      </c>
      <c r="K14" s="183">
        <f>K15+K20</f>
        <v>185.96</v>
      </c>
      <c r="L14" s="183">
        <f t="shared" ref="L14:O14" si="6">L15+L20</f>
        <v>185.96</v>
      </c>
      <c r="M14" s="183">
        <f t="shared" si="6"/>
        <v>185.96</v>
      </c>
      <c r="N14" s="183">
        <f t="shared" si="6"/>
        <v>185.96</v>
      </c>
      <c r="O14" s="183">
        <f t="shared" si="6"/>
        <v>185.96</v>
      </c>
      <c r="P14" s="90">
        <f t="shared" si="2"/>
        <v>1653.7400000000002</v>
      </c>
      <c r="Q14" s="18"/>
    </row>
    <row r="15" spans="1:18" s="19" customFormat="1" ht="15.75" x14ac:dyDescent="0.25">
      <c r="A15" s="219">
        <v>1</v>
      </c>
      <c r="B15" s="228" t="s">
        <v>27</v>
      </c>
      <c r="C15" s="26" t="s">
        <v>18</v>
      </c>
      <c r="D15" s="55">
        <f>D16+D17+D18+D19</f>
        <v>110</v>
      </c>
      <c r="E15" s="59">
        <f t="shared" ref="E15:H15" si="7">E16+E17+E18+E19</f>
        <v>10</v>
      </c>
      <c r="F15" s="65">
        <f t="shared" si="7"/>
        <v>150</v>
      </c>
      <c r="G15" s="78">
        <f t="shared" si="7"/>
        <v>60</v>
      </c>
      <c r="H15" s="65">
        <f t="shared" si="7"/>
        <v>19.48</v>
      </c>
      <c r="I15" s="63">
        <f t="shared" ref="I15:J15" si="8">I16+I17+I18+I19</f>
        <v>24</v>
      </c>
      <c r="J15" s="184">
        <f t="shared" si="8"/>
        <v>42</v>
      </c>
      <c r="K15" s="184">
        <f t="shared" ref="K15:O15" si="9">K16+K17+K18+K19</f>
        <v>42</v>
      </c>
      <c r="L15" s="184">
        <f t="shared" si="9"/>
        <v>42</v>
      </c>
      <c r="M15" s="184">
        <f t="shared" si="9"/>
        <v>42</v>
      </c>
      <c r="N15" s="184">
        <f t="shared" si="9"/>
        <v>42</v>
      </c>
      <c r="O15" s="184">
        <f t="shared" si="9"/>
        <v>42</v>
      </c>
      <c r="P15" s="90">
        <f t="shared" si="2"/>
        <v>625.48</v>
      </c>
      <c r="Q15" s="18"/>
    </row>
    <row r="16" spans="1:18" s="19" customFormat="1" ht="31.5" x14ac:dyDescent="0.25">
      <c r="A16" s="219"/>
      <c r="B16" s="228"/>
      <c r="C16" s="87" t="s">
        <v>22</v>
      </c>
      <c r="D16" s="91">
        <v>0</v>
      </c>
      <c r="E16" s="92">
        <v>0</v>
      </c>
      <c r="F16" s="91">
        <v>0</v>
      </c>
      <c r="G16" s="93">
        <v>0</v>
      </c>
      <c r="H16" s="91">
        <v>0</v>
      </c>
      <c r="I16" s="118">
        <v>0</v>
      </c>
      <c r="J16" s="185">
        <v>0</v>
      </c>
      <c r="K16" s="185">
        <v>0</v>
      </c>
      <c r="L16" s="185">
        <v>0</v>
      </c>
      <c r="M16" s="185">
        <v>0</v>
      </c>
      <c r="N16" s="185">
        <v>0</v>
      </c>
      <c r="O16" s="185">
        <v>0</v>
      </c>
      <c r="P16" s="90">
        <f t="shared" si="2"/>
        <v>0</v>
      </c>
      <c r="Q16" s="18"/>
    </row>
    <row r="17" spans="1:17" s="19" customFormat="1" ht="15.75" x14ac:dyDescent="0.25">
      <c r="A17" s="219"/>
      <c r="B17" s="228"/>
      <c r="C17" s="87" t="s">
        <v>23</v>
      </c>
      <c r="D17" s="91">
        <v>0</v>
      </c>
      <c r="E17" s="92">
        <v>0</v>
      </c>
      <c r="F17" s="91">
        <v>0</v>
      </c>
      <c r="G17" s="93">
        <v>0</v>
      </c>
      <c r="H17" s="91">
        <v>0</v>
      </c>
      <c r="I17" s="118">
        <v>0</v>
      </c>
      <c r="J17" s="185">
        <v>0</v>
      </c>
      <c r="K17" s="185">
        <v>0</v>
      </c>
      <c r="L17" s="185">
        <v>0</v>
      </c>
      <c r="M17" s="185">
        <v>0</v>
      </c>
      <c r="N17" s="185">
        <v>0</v>
      </c>
      <c r="O17" s="185">
        <v>0</v>
      </c>
      <c r="P17" s="90">
        <f t="shared" si="2"/>
        <v>0</v>
      </c>
      <c r="Q17" s="18"/>
    </row>
    <row r="18" spans="1:17" s="19" customFormat="1" ht="15.75" x14ac:dyDescent="0.25">
      <c r="A18" s="219"/>
      <c r="B18" s="228"/>
      <c r="C18" s="87" t="s">
        <v>24</v>
      </c>
      <c r="D18" s="91">
        <v>110</v>
      </c>
      <c r="E18" s="92">
        <v>10</v>
      </c>
      <c r="F18" s="91">
        <v>150</v>
      </c>
      <c r="G18" s="93">
        <v>60</v>
      </c>
      <c r="H18" s="91">
        <v>19.48</v>
      </c>
      <c r="I18" s="118">
        <v>24</v>
      </c>
      <c r="J18" s="185">
        <v>42</v>
      </c>
      <c r="K18" s="185">
        <v>42</v>
      </c>
      <c r="L18" s="185">
        <v>42</v>
      </c>
      <c r="M18" s="185">
        <v>42</v>
      </c>
      <c r="N18" s="185">
        <v>42</v>
      </c>
      <c r="O18" s="185">
        <v>42</v>
      </c>
      <c r="P18" s="90">
        <f t="shared" si="2"/>
        <v>625.48</v>
      </c>
      <c r="Q18" s="18"/>
    </row>
    <row r="19" spans="1:17" s="19" customFormat="1" ht="31.5" x14ac:dyDescent="0.25">
      <c r="A19" s="219"/>
      <c r="B19" s="228"/>
      <c r="C19" s="87" t="s">
        <v>25</v>
      </c>
      <c r="D19" s="91">
        <v>0</v>
      </c>
      <c r="E19" s="92">
        <v>0</v>
      </c>
      <c r="F19" s="91">
        <v>0</v>
      </c>
      <c r="G19" s="93">
        <v>0</v>
      </c>
      <c r="H19" s="91">
        <v>0</v>
      </c>
      <c r="I19" s="118">
        <v>0</v>
      </c>
      <c r="J19" s="185">
        <v>0</v>
      </c>
      <c r="K19" s="185">
        <v>0</v>
      </c>
      <c r="L19" s="185">
        <v>0</v>
      </c>
      <c r="M19" s="185">
        <v>0</v>
      </c>
      <c r="N19" s="185">
        <v>0</v>
      </c>
      <c r="O19" s="185">
        <v>0</v>
      </c>
      <c r="P19" s="90">
        <f t="shared" si="2"/>
        <v>0</v>
      </c>
      <c r="Q19" s="18"/>
    </row>
    <row r="20" spans="1:17" s="16" customFormat="1" ht="15.75" x14ac:dyDescent="0.25">
      <c r="A20" s="219">
        <v>2</v>
      </c>
      <c r="B20" s="228" t="s">
        <v>28</v>
      </c>
      <c r="C20" s="26" t="s">
        <v>18</v>
      </c>
      <c r="D20" s="55">
        <f>D21+D22+D23+D24</f>
        <v>0</v>
      </c>
      <c r="E20" s="59">
        <f t="shared" ref="E20:H20" si="10">E21+E22+E23+E24</f>
        <v>0</v>
      </c>
      <c r="F20" s="65">
        <f t="shared" si="10"/>
        <v>0</v>
      </c>
      <c r="G20" s="78">
        <f t="shared" si="10"/>
        <v>0</v>
      </c>
      <c r="H20" s="65">
        <f t="shared" si="10"/>
        <v>60.800000000000004</v>
      </c>
      <c r="I20" s="63">
        <f t="shared" ref="I20:J20" si="11">I21+I22+I23+I24</f>
        <v>103.69999999999999</v>
      </c>
      <c r="J20" s="184">
        <f t="shared" si="11"/>
        <v>143.96</v>
      </c>
      <c r="K20" s="184">
        <f t="shared" ref="K20:O20" si="12">K21+K22+K23+K24</f>
        <v>143.96</v>
      </c>
      <c r="L20" s="184">
        <f t="shared" si="12"/>
        <v>143.96</v>
      </c>
      <c r="M20" s="184">
        <f t="shared" si="12"/>
        <v>143.96</v>
      </c>
      <c r="N20" s="184">
        <f t="shared" si="12"/>
        <v>143.96</v>
      </c>
      <c r="O20" s="184">
        <f t="shared" si="12"/>
        <v>143.96</v>
      </c>
      <c r="P20" s="90">
        <f t="shared" si="2"/>
        <v>1028.2600000000002</v>
      </c>
      <c r="Q20" s="15"/>
    </row>
    <row r="21" spans="1:17" s="19" customFormat="1" ht="31.5" x14ac:dyDescent="0.25">
      <c r="A21" s="219"/>
      <c r="B21" s="228"/>
      <c r="C21" s="87" t="s">
        <v>22</v>
      </c>
      <c r="D21" s="91">
        <v>0</v>
      </c>
      <c r="E21" s="92">
        <v>0</v>
      </c>
      <c r="F21" s="91">
        <v>0</v>
      </c>
      <c r="G21" s="93">
        <v>0</v>
      </c>
      <c r="H21" s="91">
        <v>0</v>
      </c>
      <c r="I21" s="118">
        <v>0</v>
      </c>
      <c r="J21" s="185">
        <v>0</v>
      </c>
      <c r="K21" s="185">
        <v>0</v>
      </c>
      <c r="L21" s="185">
        <v>0</v>
      </c>
      <c r="M21" s="185">
        <v>0</v>
      </c>
      <c r="N21" s="185">
        <v>0</v>
      </c>
      <c r="O21" s="185">
        <v>0</v>
      </c>
      <c r="P21" s="90">
        <f t="shared" si="2"/>
        <v>0</v>
      </c>
      <c r="Q21" s="18"/>
    </row>
    <row r="22" spans="1:17" s="19" customFormat="1" ht="15.75" x14ac:dyDescent="0.25">
      <c r="A22" s="219"/>
      <c r="B22" s="228"/>
      <c r="C22" s="87" t="s">
        <v>23</v>
      </c>
      <c r="D22" s="91">
        <v>0</v>
      </c>
      <c r="E22" s="92">
        <v>0</v>
      </c>
      <c r="F22" s="91">
        <v>0</v>
      </c>
      <c r="G22" s="93">
        <v>0</v>
      </c>
      <c r="H22" s="91">
        <v>60.1</v>
      </c>
      <c r="I22" s="118">
        <v>84.8</v>
      </c>
      <c r="J22" s="185">
        <v>119.75</v>
      </c>
      <c r="K22" s="185">
        <v>119.75</v>
      </c>
      <c r="L22" s="185">
        <v>119.75</v>
      </c>
      <c r="M22" s="185">
        <v>119.75</v>
      </c>
      <c r="N22" s="185">
        <v>119.75</v>
      </c>
      <c r="O22" s="185">
        <v>119.75</v>
      </c>
      <c r="P22" s="90">
        <f t="shared" si="2"/>
        <v>863.4</v>
      </c>
      <c r="Q22" s="18"/>
    </row>
    <row r="23" spans="1:17" s="19" customFormat="1" ht="15.75" x14ac:dyDescent="0.25">
      <c r="A23" s="219"/>
      <c r="B23" s="228"/>
      <c r="C23" s="87" t="s">
        <v>24</v>
      </c>
      <c r="D23" s="91">
        <v>0</v>
      </c>
      <c r="E23" s="92">
        <v>0</v>
      </c>
      <c r="F23" s="91">
        <v>0</v>
      </c>
      <c r="G23" s="93">
        <v>0</v>
      </c>
      <c r="H23" s="91">
        <v>0.7</v>
      </c>
      <c r="I23" s="118">
        <v>18.899999999999999</v>
      </c>
      <c r="J23" s="185">
        <v>24.21</v>
      </c>
      <c r="K23" s="185">
        <v>24.21</v>
      </c>
      <c r="L23" s="185">
        <v>24.21</v>
      </c>
      <c r="M23" s="185">
        <v>24.21</v>
      </c>
      <c r="N23" s="185">
        <v>24.21</v>
      </c>
      <c r="O23" s="185">
        <v>24.21</v>
      </c>
      <c r="P23" s="90">
        <f t="shared" si="2"/>
        <v>164.86000000000004</v>
      </c>
      <c r="Q23" s="18"/>
    </row>
    <row r="24" spans="1:17" s="19" customFormat="1" ht="31.5" x14ac:dyDescent="0.25">
      <c r="A24" s="219"/>
      <c r="B24" s="228"/>
      <c r="C24" s="87" t="s">
        <v>25</v>
      </c>
      <c r="D24" s="91">
        <v>0</v>
      </c>
      <c r="E24" s="92">
        <v>0</v>
      </c>
      <c r="F24" s="91">
        <v>0</v>
      </c>
      <c r="G24" s="93">
        <v>0</v>
      </c>
      <c r="H24" s="91">
        <v>0</v>
      </c>
      <c r="I24" s="118">
        <v>0</v>
      </c>
      <c r="J24" s="185">
        <v>0</v>
      </c>
      <c r="K24" s="185">
        <v>0</v>
      </c>
      <c r="L24" s="185">
        <v>0</v>
      </c>
      <c r="M24" s="185">
        <v>0</v>
      </c>
      <c r="N24" s="185">
        <v>0</v>
      </c>
      <c r="O24" s="185">
        <v>0</v>
      </c>
      <c r="P24" s="90">
        <f t="shared" si="2"/>
        <v>0</v>
      </c>
      <c r="Q24" s="18"/>
    </row>
    <row r="25" spans="1:17" s="16" customFormat="1" ht="40.5" customHeight="1" x14ac:dyDescent="0.25">
      <c r="A25" s="103" t="s">
        <v>26</v>
      </c>
      <c r="B25" s="228" t="s">
        <v>3</v>
      </c>
      <c r="C25" s="228"/>
      <c r="D25" s="54">
        <f>D26</f>
        <v>0</v>
      </c>
      <c r="E25" s="105">
        <f t="shared" ref="E25:H25" si="13">E26</f>
        <v>162.73000000000002</v>
      </c>
      <c r="F25" s="58">
        <f t="shared" si="13"/>
        <v>100</v>
      </c>
      <c r="G25" s="106">
        <f t="shared" si="13"/>
        <v>480</v>
      </c>
      <c r="H25" s="58">
        <f t="shared" si="13"/>
        <v>600</v>
      </c>
      <c r="I25" s="67">
        <f>I26+I31</f>
        <v>660.99900000000002</v>
      </c>
      <c r="J25" s="179">
        <f t="shared" ref="J25:O25" si="14">J26+J31</f>
        <v>780</v>
      </c>
      <c r="K25" s="179">
        <f t="shared" si="14"/>
        <v>780</v>
      </c>
      <c r="L25" s="179">
        <f t="shared" si="14"/>
        <v>780</v>
      </c>
      <c r="M25" s="179">
        <f t="shared" si="14"/>
        <v>780</v>
      </c>
      <c r="N25" s="179">
        <f t="shared" si="14"/>
        <v>780</v>
      </c>
      <c r="O25" s="179">
        <f t="shared" si="14"/>
        <v>780</v>
      </c>
      <c r="P25" s="90">
        <f t="shared" si="2"/>
        <v>6683.7290000000003</v>
      </c>
      <c r="Q25" s="15"/>
    </row>
    <row r="26" spans="1:17" s="19" customFormat="1" ht="24.75" customHeight="1" x14ac:dyDescent="0.25">
      <c r="A26" s="219" t="s">
        <v>47</v>
      </c>
      <c r="B26" s="251" t="s">
        <v>48</v>
      </c>
      <c r="C26" s="26" t="s">
        <v>18</v>
      </c>
      <c r="D26" s="55">
        <f>D27+D28+D29+D30</f>
        <v>0</v>
      </c>
      <c r="E26" s="59">
        <f t="shared" ref="E26:H26" si="15">E27+E28+E29+E30</f>
        <v>162.73000000000002</v>
      </c>
      <c r="F26" s="65">
        <f t="shared" si="15"/>
        <v>100</v>
      </c>
      <c r="G26" s="78">
        <f t="shared" si="15"/>
        <v>480</v>
      </c>
      <c r="H26" s="65">
        <f t="shared" si="15"/>
        <v>600</v>
      </c>
      <c r="I26" s="63">
        <f t="shared" ref="I26:J26" si="16">I27+I28+I29+I30</f>
        <v>600.99900000000002</v>
      </c>
      <c r="J26" s="184">
        <f t="shared" si="16"/>
        <v>720</v>
      </c>
      <c r="K26" s="184">
        <f t="shared" ref="K26:O26" si="17">K27+K28+K29+K30</f>
        <v>720</v>
      </c>
      <c r="L26" s="184">
        <f t="shared" si="17"/>
        <v>720</v>
      </c>
      <c r="M26" s="184">
        <f t="shared" si="17"/>
        <v>720</v>
      </c>
      <c r="N26" s="184">
        <f t="shared" si="17"/>
        <v>720</v>
      </c>
      <c r="O26" s="184">
        <f t="shared" si="17"/>
        <v>720</v>
      </c>
      <c r="P26" s="90">
        <f t="shared" si="2"/>
        <v>6263.7290000000003</v>
      </c>
      <c r="Q26" s="18"/>
    </row>
    <row r="27" spans="1:17" s="21" customFormat="1" ht="29.25" customHeight="1" x14ac:dyDescent="0.25">
      <c r="A27" s="219"/>
      <c r="B27" s="251"/>
      <c r="C27" s="88" t="s">
        <v>22</v>
      </c>
      <c r="D27" s="91">
        <v>0</v>
      </c>
      <c r="E27" s="92">
        <v>0</v>
      </c>
      <c r="F27" s="91">
        <v>0</v>
      </c>
      <c r="G27" s="93">
        <v>0</v>
      </c>
      <c r="H27" s="91">
        <v>0</v>
      </c>
      <c r="I27" s="118">
        <v>0</v>
      </c>
      <c r="J27" s="185">
        <v>0</v>
      </c>
      <c r="K27" s="185">
        <v>0</v>
      </c>
      <c r="L27" s="185">
        <v>0</v>
      </c>
      <c r="M27" s="185">
        <v>0</v>
      </c>
      <c r="N27" s="185">
        <v>0</v>
      </c>
      <c r="O27" s="185">
        <v>0</v>
      </c>
      <c r="P27" s="90">
        <f t="shared" si="2"/>
        <v>0</v>
      </c>
      <c r="Q27" s="20"/>
    </row>
    <row r="28" spans="1:17" s="21" customFormat="1" ht="15.75" x14ac:dyDescent="0.25">
      <c r="A28" s="219"/>
      <c r="B28" s="251"/>
      <c r="C28" s="88" t="s">
        <v>23</v>
      </c>
      <c r="D28" s="91">
        <v>0</v>
      </c>
      <c r="E28" s="92">
        <v>59.53</v>
      </c>
      <c r="F28" s="91">
        <v>0</v>
      </c>
      <c r="G28" s="93">
        <v>0</v>
      </c>
      <c r="H28" s="91">
        <v>0</v>
      </c>
      <c r="I28" s="118">
        <v>0</v>
      </c>
      <c r="J28" s="185">
        <v>0</v>
      </c>
      <c r="K28" s="185">
        <v>0</v>
      </c>
      <c r="L28" s="185">
        <v>0</v>
      </c>
      <c r="M28" s="185">
        <v>0</v>
      </c>
      <c r="N28" s="185">
        <v>0</v>
      </c>
      <c r="O28" s="185">
        <v>0</v>
      </c>
      <c r="P28" s="90">
        <f t="shared" si="2"/>
        <v>59.53</v>
      </c>
      <c r="Q28" s="20"/>
    </row>
    <row r="29" spans="1:17" s="21" customFormat="1" ht="15.75" x14ac:dyDescent="0.25">
      <c r="A29" s="219"/>
      <c r="B29" s="251"/>
      <c r="C29" s="88" t="s">
        <v>24</v>
      </c>
      <c r="D29" s="91">
        <v>0</v>
      </c>
      <c r="E29" s="92">
        <v>103.2</v>
      </c>
      <c r="F29" s="91">
        <v>100</v>
      </c>
      <c r="G29" s="93">
        <v>480</v>
      </c>
      <c r="H29" s="91">
        <v>600</v>
      </c>
      <c r="I29" s="118">
        <v>600.99900000000002</v>
      </c>
      <c r="J29" s="185">
        <v>720</v>
      </c>
      <c r="K29" s="185">
        <v>720</v>
      </c>
      <c r="L29" s="185">
        <v>720</v>
      </c>
      <c r="M29" s="185">
        <v>720</v>
      </c>
      <c r="N29" s="185">
        <v>720</v>
      </c>
      <c r="O29" s="185">
        <v>720</v>
      </c>
      <c r="P29" s="90">
        <f t="shared" si="2"/>
        <v>6204.1990000000005</v>
      </c>
      <c r="Q29" s="20"/>
    </row>
    <row r="30" spans="1:17" s="21" customFormat="1" ht="31.5" x14ac:dyDescent="0.25">
      <c r="A30" s="219"/>
      <c r="B30" s="251"/>
      <c r="C30" s="88" t="s">
        <v>25</v>
      </c>
      <c r="D30" s="91">
        <v>0</v>
      </c>
      <c r="E30" s="92">
        <v>0</v>
      </c>
      <c r="F30" s="91">
        <v>0</v>
      </c>
      <c r="G30" s="93">
        <v>0</v>
      </c>
      <c r="H30" s="91">
        <v>0</v>
      </c>
      <c r="I30" s="118">
        <v>0</v>
      </c>
      <c r="J30" s="185">
        <v>0</v>
      </c>
      <c r="K30" s="185">
        <v>0</v>
      </c>
      <c r="L30" s="185">
        <v>0</v>
      </c>
      <c r="M30" s="185">
        <v>0</v>
      </c>
      <c r="N30" s="185">
        <v>0</v>
      </c>
      <c r="O30" s="185">
        <v>0</v>
      </c>
      <c r="P30" s="90">
        <f t="shared" si="2"/>
        <v>0</v>
      </c>
      <c r="Q30" s="20"/>
    </row>
    <row r="31" spans="1:17" s="21" customFormat="1" ht="15.75" x14ac:dyDescent="0.25">
      <c r="A31" s="231"/>
      <c r="B31" s="234" t="s">
        <v>88</v>
      </c>
      <c r="C31" s="26" t="s">
        <v>18</v>
      </c>
      <c r="D31" s="55">
        <f>D32+D33+D34+D35</f>
        <v>0</v>
      </c>
      <c r="E31" s="59">
        <f t="shared" ref="E31:O31" si="18">E32+E33+E34+E35</f>
        <v>0</v>
      </c>
      <c r="F31" s="65">
        <f t="shared" si="18"/>
        <v>0</v>
      </c>
      <c r="G31" s="78">
        <f t="shared" si="18"/>
        <v>0</v>
      </c>
      <c r="H31" s="65">
        <f t="shared" si="18"/>
        <v>0</v>
      </c>
      <c r="I31" s="63">
        <f t="shared" si="18"/>
        <v>60</v>
      </c>
      <c r="J31" s="184">
        <f t="shared" si="18"/>
        <v>60</v>
      </c>
      <c r="K31" s="184">
        <f t="shared" si="18"/>
        <v>60</v>
      </c>
      <c r="L31" s="184">
        <f t="shared" si="18"/>
        <v>60</v>
      </c>
      <c r="M31" s="184">
        <f t="shared" si="18"/>
        <v>60</v>
      </c>
      <c r="N31" s="184">
        <f t="shared" si="18"/>
        <v>60</v>
      </c>
      <c r="O31" s="184">
        <f t="shared" si="18"/>
        <v>60</v>
      </c>
      <c r="P31" s="90">
        <f t="shared" ref="P31:P35" si="19">SUM(D31:O31)</f>
        <v>420</v>
      </c>
      <c r="Q31" s="20"/>
    </row>
    <row r="32" spans="1:17" s="21" customFormat="1" ht="31.5" x14ac:dyDescent="0.25">
      <c r="A32" s="232"/>
      <c r="B32" s="235"/>
      <c r="C32" s="175" t="s">
        <v>22</v>
      </c>
      <c r="D32" s="91">
        <v>0</v>
      </c>
      <c r="E32" s="92">
        <v>0</v>
      </c>
      <c r="F32" s="91">
        <v>0</v>
      </c>
      <c r="G32" s="93">
        <v>0</v>
      </c>
      <c r="H32" s="91">
        <v>0</v>
      </c>
      <c r="I32" s="118">
        <v>0</v>
      </c>
      <c r="J32" s="185">
        <v>0</v>
      </c>
      <c r="K32" s="185">
        <v>0</v>
      </c>
      <c r="L32" s="185">
        <v>0</v>
      </c>
      <c r="M32" s="185">
        <v>0</v>
      </c>
      <c r="N32" s="185">
        <v>0</v>
      </c>
      <c r="O32" s="185">
        <v>0</v>
      </c>
      <c r="P32" s="90">
        <f t="shared" si="19"/>
        <v>0</v>
      </c>
      <c r="Q32" s="20"/>
    </row>
    <row r="33" spans="1:17" s="21" customFormat="1" ht="15.75" x14ac:dyDescent="0.25">
      <c r="A33" s="232"/>
      <c r="B33" s="235"/>
      <c r="C33" s="175" t="s">
        <v>23</v>
      </c>
      <c r="D33" s="91">
        <v>0</v>
      </c>
      <c r="E33" s="92">
        <v>0</v>
      </c>
      <c r="F33" s="91">
        <v>0</v>
      </c>
      <c r="G33" s="93">
        <v>0</v>
      </c>
      <c r="H33" s="91">
        <v>0</v>
      </c>
      <c r="I33" s="118">
        <v>0</v>
      </c>
      <c r="J33" s="185">
        <v>0</v>
      </c>
      <c r="K33" s="185">
        <v>0</v>
      </c>
      <c r="L33" s="185">
        <v>0</v>
      </c>
      <c r="M33" s="185">
        <v>0</v>
      </c>
      <c r="N33" s="185">
        <v>0</v>
      </c>
      <c r="O33" s="185">
        <v>0</v>
      </c>
      <c r="P33" s="90">
        <f t="shared" si="19"/>
        <v>0</v>
      </c>
      <c r="Q33" s="20"/>
    </row>
    <row r="34" spans="1:17" s="21" customFormat="1" ht="15.75" x14ac:dyDescent="0.25">
      <c r="A34" s="232"/>
      <c r="B34" s="235"/>
      <c r="C34" s="175" t="s">
        <v>24</v>
      </c>
      <c r="D34" s="91">
        <v>0</v>
      </c>
      <c r="E34" s="92">
        <v>0</v>
      </c>
      <c r="F34" s="91">
        <v>0</v>
      </c>
      <c r="G34" s="93">
        <v>0</v>
      </c>
      <c r="H34" s="91">
        <v>0</v>
      </c>
      <c r="I34" s="118">
        <v>60</v>
      </c>
      <c r="J34" s="185">
        <v>60</v>
      </c>
      <c r="K34" s="185">
        <v>60</v>
      </c>
      <c r="L34" s="185">
        <v>60</v>
      </c>
      <c r="M34" s="185">
        <v>60</v>
      </c>
      <c r="N34" s="185">
        <v>60</v>
      </c>
      <c r="O34" s="185">
        <v>60</v>
      </c>
      <c r="P34" s="90">
        <f t="shared" si="19"/>
        <v>420</v>
      </c>
      <c r="Q34" s="20"/>
    </row>
    <row r="35" spans="1:17" s="21" customFormat="1" ht="163.5" customHeight="1" x14ac:dyDescent="0.25">
      <c r="A35" s="233"/>
      <c r="B35" s="236"/>
      <c r="C35" s="175" t="s">
        <v>25</v>
      </c>
      <c r="D35" s="91">
        <v>0</v>
      </c>
      <c r="E35" s="92">
        <v>0</v>
      </c>
      <c r="F35" s="91">
        <v>0</v>
      </c>
      <c r="G35" s="93">
        <v>0</v>
      </c>
      <c r="H35" s="91">
        <v>0</v>
      </c>
      <c r="I35" s="118">
        <v>0</v>
      </c>
      <c r="J35" s="185">
        <v>0</v>
      </c>
      <c r="K35" s="185">
        <v>0</v>
      </c>
      <c r="L35" s="185">
        <v>0</v>
      </c>
      <c r="M35" s="185">
        <v>0</v>
      </c>
      <c r="N35" s="185">
        <v>0</v>
      </c>
      <c r="O35" s="185">
        <v>0</v>
      </c>
      <c r="P35" s="90">
        <f t="shared" si="19"/>
        <v>0</v>
      </c>
      <c r="Q35" s="20"/>
    </row>
    <row r="36" spans="1:17" s="19" customFormat="1" ht="31.5" customHeight="1" x14ac:dyDescent="0.25">
      <c r="A36" s="103" t="s">
        <v>26</v>
      </c>
      <c r="B36" s="228" t="s">
        <v>5</v>
      </c>
      <c r="C36" s="228"/>
      <c r="D36" s="54">
        <f t="shared" ref="D36:O36" si="20">D37+D54</f>
        <v>2984.7390300000002</v>
      </c>
      <c r="E36" s="58">
        <f t="shared" si="20"/>
        <v>13076.004939999999</v>
      </c>
      <c r="F36" s="58">
        <f t="shared" si="20"/>
        <v>11878.527</v>
      </c>
      <c r="G36" s="58">
        <f t="shared" si="20"/>
        <v>20410.036390000001</v>
      </c>
      <c r="H36" s="58">
        <f t="shared" si="20"/>
        <v>32201.555249999998</v>
      </c>
      <c r="I36" s="67">
        <f>I37+I54</f>
        <v>18583.595679999999</v>
      </c>
      <c r="J36" s="181">
        <f>J37+J54</f>
        <v>9157.9</v>
      </c>
      <c r="K36" s="181">
        <f t="shared" si="20"/>
        <v>1335</v>
      </c>
      <c r="L36" s="181">
        <f t="shared" si="20"/>
        <v>1403.3</v>
      </c>
      <c r="M36" s="181">
        <f t="shared" si="20"/>
        <v>1403.3</v>
      </c>
      <c r="N36" s="181">
        <f t="shared" si="20"/>
        <v>1403.3</v>
      </c>
      <c r="O36" s="181">
        <f t="shared" si="20"/>
        <v>1403.3</v>
      </c>
      <c r="P36" s="90">
        <f t="shared" si="2"/>
        <v>115240.55829</v>
      </c>
      <c r="Q36" s="18"/>
    </row>
    <row r="37" spans="1:17" s="19" customFormat="1" ht="18.75" customHeight="1" x14ac:dyDescent="0.25">
      <c r="A37" s="219">
        <v>1</v>
      </c>
      <c r="B37" s="251" t="s">
        <v>76</v>
      </c>
      <c r="C37" s="26" t="s">
        <v>18</v>
      </c>
      <c r="D37" s="55">
        <f>D40</f>
        <v>2984.7390300000002</v>
      </c>
      <c r="E37" s="65">
        <f>E40+E39</f>
        <v>2515.0049399999998</v>
      </c>
      <c r="F37" s="65">
        <f t="shared" ref="F37:H37" si="21">F40</f>
        <v>3917.527</v>
      </c>
      <c r="G37" s="65">
        <f t="shared" si="21"/>
        <v>3691.8363899999999</v>
      </c>
      <c r="H37" s="65">
        <f t="shared" si="21"/>
        <v>5130.8711999999996</v>
      </c>
      <c r="I37" s="63">
        <f>SUM(I38:I43)</f>
        <v>18583.595679999999</v>
      </c>
      <c r="J37" s="123">
        <f>SUM(J38:J43)</f>
        <v>9157.9</v>
      </c>
      <c r="K37" s="123">
        <f t="shared" ref="K37:O37" si="22">SUM(K38:K43)</f>
        <v>1335</v>
      </c>
      <c r="L37" s="123">
        <f t="shared" si="22"/>
        <v>1403.3</v>
      </c>
      <c r="M37" s="123">
        <f t="shared" si="22"/>
        <v>1403.3</v>
      </c>
      <c r="N37" s="123">
        <f t="shared" si="22"/>
        <v>1403.3</v>
      </c>
      <c r="O37" s="123">
        <f t="shared" si="22"/>
        <v>1403.3</v>
      </c>
      <c r="P37" s="90">
        <f t="shared" si="2"/>
        <v>52929.674240000015</v>
      </c>
      <c r="Q37" s="18"/>
    </row>
    <row r="38" spans="1:17" s="19" customFormat="1" ht="31.5" x14ac:dyDescent="0.25">
      <c r="A38" s="219"/>
      <c r="B38" s="252"/>
      <c r="C38" s="87" t="s">
        <v>22</v>
      </c>
      <c r="D38" s="91">
        <v>0</v>
      </c>
      <c r="E38" s="92">
        <v>0</v>
      </c>
      <c r="F38" s="91">
        <v>0</v>
      </c>
      <c r="G38" s="92">
        <v>0</v>
      </c>
      <c r="H38" s="91">
        <v>0</v>
      </c>
      <c r="I38" s="118">
        <v>0</v>
      </c>
      <c r="J38" s="185">
        <v>0</v>
      </c>
      <c r="K38" s="185">
        <v>0</v>
      </c>
      <c r="L38" s="185">
        <v>0</v>
      </c>
      <c r="M38" s="185">
        <v>0</v>
      </c>
      <c r="N38" s="185">
        <v>0</v>
      </c>
      <c r="O38" s="185">
        <v>0</v>
      </c>
      <c r="P38" s="90">
        <f t="shared" si="2"/>
        <v>0</v>
      </c>
      <c r="Q38" s="18"/>
    </row>
    <row r="39" spans="1:17" s="19" customFormat="1" ht="15.75" x14ac:dyDescent="0.25">
      <c r="A39" s="219"/>
      <c r="B39" s="252"/>
      <c r="C39" s="87" t="s">
        <v>23</v>
      </c>
      <c r="D39" s="91">
        <v>0</v>
      </c>
      <c r="E39" s="92">
        <v>0</v>
      </c>
      <c r="F39" s="91">
        <v>0</v>
      </c>
      <c r="G39" s="92">
        <v>0</v>
      </c>
      <c r="H39" s="91">
        <v>0</v>
      </c>
      <c r="I39" s="118">
        <v>11923</v>
      </c>
      <c r="J39" s="185">
        <v>7840</v>
      </c>
      <c r="K39" s="185">
        <v>0</v>
      </c>
      <c r="L39" s="185">
        <v>0</v>
      </c>
      <c r="M39" s="185">
        <v>0</v>
      </c>
      <c r="N39" s="185">
        <v>0</v>
      </c>
      <c r="O39" s="185">
        <v>0</v>
      </c>
      <c r="P39" s="90">
        <f t="shared" si="2"/>
        <v>19763</v>
      </c>
      <c r="Q39" s="18"/>
    </row>
    <row r="40" spans="1:17" s="19" customFormat="1" ht="15.75" x14ac:dyDescent="0.25">
      <c r="A40" s="219"/>
      <c r="B40" s="252"/>
      <c r="C40" s="253" t="s">
        <v>24</v>
      </c>
      <c r="D40" s="91">
        <v>2984.7390300000002</v>
      </c>
      <c r="E40" s="247">
        <v>2515.0049399999998</v>
      </c>
      <c r="F40" s="247">
        <v>3917.527</v>
      </c>
      <c r="G40" s="248">
        <v>3691.8363899999999</v>
      </c>
      <c r="H40" s="247">
        <v>5130.8711999999996</v>
      </c>
      <c r="I40" s="249">
        <v>6660.5956800000004</v>
      </c>
      <c r="J40" s="224">
        <v>1317.9</v>
      </c>
      <c r="K40" s="224">
        <v>1335</v>
      </c>
      <c r="L40" s="224">
        <v>1403.3</v>
      </c>
      <c r="M40" s="224">
        <v>1403.3</v>
      </c>
      <c r="N40" s="224">
        <v>1403.3</v>
      </c>
      <c r="O40" s="224">
        <v>1403.3</v>
      </c>
      <c r="P40" s="246">
        <f>D40+E40+F40+G40+H40+I40+J40+K40+L40+M40+N40+O40</f>
        <v>33166.67424</v>
      </c>
      <c r="Q40" s="18"/>
    </row>
    <row r="41" spans="1:17" s="19" customFormat="1" ht="26.25" customHeight="1" x14ac:dyDescent="0.2">
      <c r="A41" s="219"/>
      <c r="B41" s="252"/>
      <c r="C41" s="254"/>
      <c r="D41" s="94" t="s">
        <v>46</v>
      </c>
      <c r="E41" s="250"/>
      <c r="F41" s="247"/>
      <c r="G41" s="248"/>
      <c r="H41" s="247"/>
      <c r="I41" s="249"/>
      <c r="J41" s="224"/>
      <c r="K41" s="224"/>
      <c r="L41" s="224"/>
      <c r="M41" s="224"/>
      <c r="N41" s="224"/>
      <c r="O41" s="224"/>
      <c r="P41" s="246"/>
      <c r="Q41" s="73"/>
    </row>
    <row r="42" spans="1:17" s="19" customFormat="1" ht="22.5" customHeight="1" x14ac:dyDescent="0.2">
      <c r="A42" s="219"/>
      <c r="B42" s="252"/>
      <c r="C42" s="254"/>
      <c r="D42" s="94" t="s">
        <v>43</v>
      </c>
      <c r="E42" s="250"/>
      <c r="F42" s="247"/>
      <c r="G42" s="248"/>
      <c r="H42" s="247"/>
      <c r="I42" s="249"/>
      <c r="J42" s="224"/>
      <c r="K42" s="224"/>
      <c r="L42" s="224"/>
      <c r="M42" s="224"/>
      <c r="N42" s="224"/>
      <c r="O42" s="224"/>
      <c r="P42" s="246"/>
      <c r="Q42" s="18"/>
    </row>
    <row r="43" spans="1:17" s="19" customFormat="1" ht="31.5" x14ac:dyDescent="0.25">
      <c r="A43" s="219"/>
      <c r="B43" s="252"/>
      <c r="C43" s="87" t="s">
        <v>25</v>
      </c>
      <c r="D43" s="91">
        <v>0</v>
      </c>
      <c r="E43" s="92">
        <v>0</v>
      </c>
      <c r="F43" s="91">
        <v>0</v>
      </c>
      <c r="G43" s="93">
        <v>0</v>
      </c>
      <c r="H43" s="91">
        <v>0</v>
      </c>
      <c r="I43" s="118">
        <v>0</v>
      </c>
      <c r="J43" s="185">
        <v>0</v>
      </c>
      <c r="K43" s="185">
        <v>0</v>
      </c>
      <c r="L43" s="185">
        <v>0</v>
      </c>
      <c r="M43" s="185">
        <v>0</v>
      </c>
      <c r="N43" s="185">
        <v>0</v>
      </c>
      <c r="O43" s="185">
        <v>0</v>
      </c>
      <c r="P43" s="111">
        <f>SUM(D43:O43)</f>
        <v>0</v>
      </c>
      <c r="Q43" s="18"/>
    </row>
    <row r="44" spans="1:17" s="19" customFormat="1" ht="15.75" x14ac:dyDescent="0.25">
      <c r="A44" s="220" t="s">
        <v>75</v>
      </c>
      <c r="B44" s="251" t="s">
        <v>77</v>
      </c>
      <c r="C44" s="26" t="s">
        <v>18</v>
      </c>
      <c r="D44" s="55">
        <f>D45+D46+D47+D48</f>
        <v>0</v>
      </c>
      <c r="E44" s="59">
        <f>E45+E46+E47+E48</f>
        <v>0</v>
      </c>
      <c r="F44" s="65">
        <f>F45+F46+F47+F48</f>
        <v>0</v>
      </c>
      <c r="G44" s="65">
        <f t="shared" ref="G44:O44" si="23">G45+G46+G47+G48</f>
        <v>0</v>
      </c>
      <c r="H44" s="65">
        <f t="shared" si="23"/>
        <v>0</v>
      </c>
      <c r="I44" s="63">
        <f>I45+I46+I47+I48</f>
        <v>11949.209570000001</v>
      </c>
      <c r="J44" s="65">
        <f t="shared" si="23"/>
        <v>0</v>
      </c>
      <c r="K44" s="65">
        <f t="shared" si="23"/>
        <v>0</v>
      </c>
      <c r="L44" s="65">
        <f t="shared" si="23"/>
        <v>0</v>
      </c>
      <c r="M44" s="65">
        <f t="shared" si="23"/>
        <v>0</v>
      </c>
      <c r="N44" s="65">
        <f t="shared" si="23"/>
        <v>0</v>
      </c>
      <c r="O44" s="65">
        <f t="shared" si="23"/>
        <v>0</v>
      </c>
      <c r="P44" s="111">
        <f t="shared" ref="P44:P48" si="24">SUM(D44:O44)</f>
        <v>11949.209570000001</v>
      </c>
      <c r="Q44" s="18"/>
    </row>
    <row r="45" spans="1:17" s="19" customFormat="1" ht="31.5" x14ac:dyDescent="0.25">
      <c r="A45" s="220"/>
      <c r="B45" s="251"/>
      <c r="C45" s="119" t="s">
        <v>22</v>
      </c>
      <c r="D45" s="91">
        <v>0</v>
      </c>
      <c r="E45" s="92">
        <v>0</v>
      </c>
      <c r="F45" s="91">
        <v>0</v>
      </c>
      <c r="G45" s="93">
        <v>0</v>
      </c>
      <c r="H45" s="91">
        <v>0</v>
      </c>
      <c r="I45" s="118">
        <v>0</v>
      </c>
      <c r="J45" s="185">
        <v>0</v>
      </c>
      <c r="K45" s="185">
        <v>0</v>
      </c>
      <c r="L45" s="185">
        <v>0</v>
      </c>
      <c r="M45" s="185">
        <v>0</v>
      </c>
      <c r="N45" s="185">
        <v>0</v>
      </c>
      <c r="O45" s="185">
        <v>0</v>
      </c>
      <c r="P45" s="111">
        <f t="shared" si="24"/>
        <v>0</v>
      </c>
      <c r="Q45" s="18"/>
    </row>
    <row r="46" spans="1:17" s="19" customFormat="1" ht="15.75" x14ac:dyDescent="0.25">
      <c r="A46" s="220"/>
      <c r="B46" s="251"/>
      <c r="C46" s="119" t="s">
        <v>23</v>
      </c>
      <c r="D46" s="91">
        <v>0</v>
      </c>
      <c r="E46" s="92">
        <v>0</v>
      </c>
      <c r="F46" s="91">
        <v>0</v>
      </c>
      <c r="G46" s="93">
        <v>0</v>
      </c>
      <c r="H46" s="91">
        <v>0</v>
      </c>
      <c r="I46" s="118">
        <v>11923</v>
      </c>
      <c r="J46" s="185">
        <v>0</v>
      </c>
      <c r="K46" s="185">
        <v>0</v>
      </c>
      <c r="L46" s="185">
        <v>0</v>
      </c>
      <c r="M46" s="185">
        <v>0</v>
      </c>
      <c r="N46" s="185">
        <v>0</v>
      </c>
      <c r="O46" s="185">
        <v>0</v>
      </c>
      <c r="P46" s="111">
        <f t="shared" si="24"/>
        <v>11923</v>
      </c>
      <c r="Q46" s="18"/>
    </row>
    <row r="47" spans="1:17" s="19" customFormat="1" ht="15.75" x14ac:dyDescent="0.25">
      <c r="A47" s="220"/>
      <c r="B47" s="251"/>
      <c r="C47" s="119" t="s">
        <v>24</v>
      </c>
      <c r="D47" s="91">
        <v>0</v>
      </c>
      <c r="E47" s="92">
        <v>0</v>
      </c>
      <c r="F47" s="91">
        <v>0</v>
      </c>
      <c r="G47" s="93">
        <v>0</v>
      </c>
      <c r="H47" s="91">
        <v>0</v>
      </c>
      <c r="I47" s="118">
        <v>26.209569999999999</v>
      </c>
      <c r="J47" s="185">
        <v>0</v>
      </c>
      <c r="K47" s="185">
        <v>0</v>
      </c>
      <c r="L47" s="185">
        <v>0</v>
      </c>
      <c r="M47" s="185">
        <v>0</v>
      </c>
      <c r="N47" s="185">
        <v>0</v>
      </c>
      <c r="O47" s="185">
        <v>0</v>
      </c>
      <c r="P47" s="111">
        <f t="shared" si="24"/>
        <v>26.209569999999999</v>
      </c>
      <c r="Q47" s="18"/>
    </row>
    <row r="48" spans="1:17" s="19" customFormat="1" ht="36.75" customHeight="1" x14ac:dyDescent="0.25">
      <c r="A48" s="220"/>
      <c r="B48" s="251"/>
      <c r="C48" s="119" t="s">
        <v>25</v>
      </c>
      <c r="D48" s="95">
        <v>0</v>
      </c>
      <c r="E48" s="96">
        <v>0</v>
      </c>
      <c r="F48" s="95">
        <v>0</v>
      </c>
      <c r="G48" s="97">
        <v>0</v>
      </c>
      <c r="H48" s="95">
        <v>0</v>
      </c>
      <c r="I48" s="115">
        <v>0</v>
      </c>
      <c r="J48" s="186">
        <v>0</v>
      </c>
      <c r="K48" s="186">
        <v>0</v>
      </c>
      <c r="L48" s="186">
        <v>0</v>
      </c>
      <c r="M48" s="186">
        <v>0</v>
      </c>
      <c r="N48" s="186">
        <v>0</v>
      </c>
      <c r="O48" s="186">
        <v>0</v>
      </c>
      <c r="P48" s="111">
        <f t="shared" si="24"/>
        <v>0</v>
      </c>
      <c r="Q48" s="18"/>
    </row>
    <row r="49" spans="1:17" s="19" customFormat="1" ht="20.25" customHeight="1" x14ac:dyDescent="0.25">
      <c r="A49" s="255" t="s">
        <v>89</v>
      </c>
      <c r="B49" s="251" t="s">
        <v>90</v>
      </c>
      <c r="C49" s="26" t="s">
        <v>18</v>
      </c>
      <c r="D49" s="55">
        <f>D50+D51+D52+D53</f>
        <v>0</v>
      </c>
      <c r="E49" s="59">
        <f>E50+E51+E52+E53</f>
        <v>0</v>
      </c>
      <c r="F49" s="65">
        <f>F50+F51+F52+F53</f>
        <v>0</v>
      </c>
      <c r="G49" s="65">
        <f t="shared" ref="G49:H49" si="25">G50+G51+G52+G53</f>
        <v>0</v>
      </c>
      <c r="H49" s="65">
        <f t="shared" si="25"/>
        <v>0</v>
      </c>
      <c r="I49" s="63">
        <f>I50+I51+I52+I53</f>
        <v>0</v>
      </c>
      <c r="J49" s="65">
        <f t="shared" ref="J49:O49" si="26">J50+J51+J52+J53</f>
        <v>7847.9</v>
      </c>
      <c r="K49" s="65">
        <f t="shared" si="26"/>
        <v>0</v>
      </c>
      <c r="L49" s="65">
        <f t="shared" si="26"/>
        <v>0</v>
      </c>
      <c r="M49" s="65">
        <f t="shared" si="26"/>
        <v>0</v>
      </c>
      <c r="N49" s="65">
        <f t="shared" si="26"/>
        <v>0</v>
      </c>
      <c r="O49" s="65">
        <f t="shared" si="26"/>
        <v>0</v>
      </c>
      <c r="P49" s="111">
        <f t="shared" ref="P49:P53" si="27">SUM(D49:O49)</f>
        <v>7847.9</v>
      </c>
      <c r="Q49" s="18"/>
    </row>
    <row r="50" spans="1:17" s="19" customFormat="1" ht="29.25" customHeight="1" x14ac:dyDescent="0.25">
      <c r="A50" s="256"/>
      <c r="B50" s="251"/>
      <c r="C50" s="176" t="s">
        <v>22</v>
      </c>
      <c r="D50" s="91">
        <v>0</v>
      </c>
      <c r="E50" s="92">
        <v>0</v>
      </c>
      <c r="F50" s="91">
        <v>0</v>
      </c>
      <c r="G50" s="93">
        <v>0</v>
      </c>
      <c r="H50" s="91">
        <v>0</v>
      </c>
      <c r="I50" s="118">
        <v>0</v>
      </c>
      <c r="J50" s="185">
        <v>0</v>
      </c>
      <c r="K50" s="185">
        <v>0</v>
      </c>
      <c r="L50" s="185">
        <v>0</v>
      </c>
      <c r="M50" s="185">
        <v>0</v>
      </c>
      <c r="N50" s="185">
        <v>0</v>
      </c>
      <c r="O50" s="185">
        <v>0</v>
      </c>
      <c r="P50" s="111">
        <f t="shared" si="27"/>
        <v>0</v>
      </c>
      <c r="Q50" s="18"/>
    </row>
    <row r="51" spans="1:17" s="19" customFormat="1" ht="20.25" customHeight="1" x14ac:dyDescent="0.25">
      <c r="A51" s="256"/>
      <c r="B51" s="251"/>
      <c r="C51" s="176" t="s">
        <v>23</v>
      </c>
      <c r="D51" s="91">
        <v>0</v>
      </c>
      <c r="E51" s="92">
        <v>0</v>
      </c>
      <c r="F51" s="91">
        <v>0</v>
      </c>
      <c r="G51" s="93">
        <v>0</v>
      </c>
      <c r="H51" s="91">
        <v>0</v>
      </c>
      <c r="I51" s="118">
        <v>0</v>
      </c>
      <c r="J51" s="185">
        <v>7840</v>
      </c>
      <c r="K51" s="185">
        <v>0</v>
      </c>
      <c r="L51" s="185">
        <v>0</v>
      </c>
      <c r="M51" s="185">
        <v>0</v>
      </c>
      <c r="N51" s="185">
        <v>0</v>
      </c>
      <c r="O51" s="185">
        <v>0</v>
      </c>
      <c r="P51" s="111">
        <f t="shared" si="27"/>
        <v>7840</v>
      </c>
      <c r="Q51" s="18"/>
    </row>
    <row r="52" spans="1:17" s="19" customFormat="1" ht="20.25" customHeight="1" x14ac:dyDescent="0.25">
      <c r="A52" s="256"/>
      <c r="B52" s="251"/>
      <c r="C52" s="176" t="s">
        <v>24</v>
      </c>
      <c r="D52" s="91">
        <v>0</v>
      </c>
      <c r="E52" s="92">
        <v>0</v>
      </c>
      <c r="F52" s="91">
        <v>0</v>
      </c>
      <c r="G52" s="93">
        <v>0</v>
      </c>
      <c r="H52" s="91">
        <v>0</v>
      </c>
      <c r="I52" s="118">
        <v>0</v>
      </c>
      <c r="J52" s="185">
        <v>7.9</v>
      </c>
      <c r="K52" s="185">
        <v>0</v>
      </c>
      <c r="L52" s="185">
        <v>0</v>
      </c>
      <c r="M52" s="185">
        <v>0</v>
      </c>
      <c r="N52" s="185">
        <v>0</v>
      </c>
      <c r="O52" s="185">
        <v>0</v>
      </c>
      <c r="P52" s="111">
        <f t="shared" si="27"/>
        <v>7.9</v>
      </c>
      <c r="Q52" s="18"/>
    </row>
    <row r="53" spans="1:17" s="19" customFormat="1" ht="31.5" customHeight="1" x14ac:dyDescent="0.25">
      <c r="A53" s="257"/>
      <c r="B53" s="251"/>
      <c r="C53" s="176" t="s">
        <v>25</v>
      </c>
      <c r="D53" s="95">
        <v>0</v>
      </c>
      <c r="E53" s="96">
        <v>0</v>
      </c>
      <c r="F53" s="95">
        <v>0</v>
      </c>
      <c r="G53" s="97">
        <v>0</v>
      </c>
      <c r="H53" s="95">
        <v>0</v>
      </c>
      <c r="I53" s="115">
        <v>0</v>
      </c>
      <c r="J53" s="186">
        <v>0</v>
      </c>
      <c r="K53" s="186">
        <v>0</v>
      </c>
      <c r="L53" s="186">
        <v>0</v>
      </c>
      <c r="M53" s="186">
        <v>0</v>
      </c>
      <c r="N53" s="186">
        <v>0</v>
      </c>
      <c r="O53" s="186">
        <v>0</v>
      </c>
      <c r="P53" s="111">
        <f t="shared" si="27"/>
        <v>0</v>
      </c>
      <c r="Q53" s="18"/>
    </row>
    <row r="54" spans="1:17" s="19" customFormat="1" ht="15.75" x14ac:dyDescent="0.25">
      <c r="A54" s="219">
        <v>2</v>
      </c>
      <c r="B54" s="251" t="s">
        <v>67</v>
      </c>
      <c r="C54" s="26" t="s">
        <v>18</v>
      </c>
      <c r="D54" s="55">
        <f>D55+D56+D57+D58</f>
        <v>0</v>
      </c>
      <c r="E54" s="59">
        <f>E55+E56+E57+E58</f>
        <v>10561</v>
      </c>
      <c r="F54" s="65">
        <f>F55+F56+F57+F58</f>
        <v>7961</v>
      </c>
      <c r="G54" s="65">
        <f t="shared" ref="G54" si="28">G55+G56+G57+G58</f>
        <v>16718.2</v>
      </c>
      <c r="H54" s="65">
        <f>H55+H56+H57+H58</f>
        <v>27070.68405</v>
      </c>
      <c r="I54" s="63">
        <f>I55+I56+I57+I58</f>
        <v>0</v>
      </c>
      <c r="J54" s="123">
        <f t="shared" ref="J54:O54" si="29">J55+J56+J57+J58</f>
        <v>0</v>
      </c>
      <c r="K54" s="123">
        <f t="shared" si="29"/>
        <v>0</v>
      </c>
      <c r="L54" s="123">
        <f t="shared" si="29"/>
        <v>0</v>
      </c>
      <c r="M54" s="123">
        <f t="shared" si="29"/>
        <v>0</v>
      </c>
      <c r="N54" s="123">
        <f t="shared" si="29"/>
        <v>0</v>
      </c>
      <c r="O54" s="123">
        <f t="shared" si="29"/>
        <v>0</v>
      </c>
      <c r="P54" s="111">
        <f>SUM(D54:O54)</f>
        <v>62310.884049999993</v>
      </c>
      <c r="Q54" s="73"/>
    </row>
    <row r="55" spans="1:17" s="19" customFormat="1" ht="31.5" x14ac:dyDescent="0.25">
      <c r="A55" s="219"/>
      <c r="B55" s="251"/>
      <c r="C55" s="87" t="s">
        <v>22</v>
      </c>
      <c r="D55" s="91">
        <v>0</v>
      </c>
      <c r="E55" s="92">
        <v>0</v>
      </c>
      <c r="F55" s="91">
        <v>0</v>
      </c>
      <c r="G55" s="93">
        <v>0</v>
      </c>
      <c r="H55" s="65">
        <f t="shared" ref="H55:I58" si="30">H60+H65+H70+H75+H80+H85+H90</f>
        <v>0</v>
      </c>
      <c r="I55" s="63">
        <f t="shared" si="30"/>
        <v>0</v>
      </c>
      <c r="J55" s="123">
        <f t="shared" ref="J55:O55" si="31">J60+J65+J70+J75+J80+J85+J90</f>
        <v>0</v>
      </c>
      <c r="K55" s="123">
        <f t="shared" si="31"/>
        <v>0</v>
      </c>
      <c r="L55" s="123">
        <f t="shared" si="31"/>
        <v>0</v>
      </c>
      <c r="M55" s="123">
        <f t="shared" si="31"/>
        <v>0</v>
      </c>
      <c r="N55" s="123">
        <f t="shared" si="31"/>
        <v>0</v>
      </c>
      <c r="O55" s="123">
        <f t="shared" si="31"/>
        <v>0</v>
      </c>
      <c r="P55" s="111">
        <f>SUM(D55:O55)</f>
        <v>0</v>
      </c>
      <c r="Q55" s="18"/>
    </row>
    <row r="56" spans="1:17" s="19" customFormat="1" ht="15.75" x14ac:dyDescent="0.25">
      <c r="A56" s="219"/>
      <c r="B56" s="251"/>
      <c r="C56" s="87" t="s">
        <v>23</v>
      </c>
      <c r="D56" s="91">
        <v>0</v>
      </c>
      <c r="E56" s="92">
        <v>9381</v>
      </c>
      <c r="F56" s="91">
        <v>7881</v>
      </c>
      <c r="G56" s="93">
        <v>16651</v>
      </c>
      <c r="H56" s="65">
        <f t="shared" si="30"/>
        <v>27037</v>
      </c>
      <c r="I56" s="63">
        <f t="shared" si="30"/>
        <v>0</v>
      </c>
      <c r="J56" s="123">
        <f t="shared" ref="J56:O56" si="32">J61+J66+J71+J76+J81+J86+J91</f>
        <v>0</v>
      </c>
      <c r="K56" s="123">
        <f t="shared" si="32"/>
        <v>0</v>
      </c>
      <c r="L56" s="123">
        <f t="shared" si="32"/>
        <v>0</v>
      </c>
      <c r="M56" s="123">
        <f t="shared" si="32"/>
        <v>0</v>
      </c>
      <c r="N56" s="123">
        <f t="shared" si="32"/>
        <v>0</v>
      </c>
      <c r="O56" s="123">
        <f t="shared" si="32"/>
        <v>0</v>
      </c>
      <c r="P56" s="111">
        <f t="shared" ref="P56:P137" si="33">SUM(D56:O56)</f>
        <v>60950</v>
      </c>
      <c r="Q56" s="18"/>
    </row>
    <row r="57" spans="1:17" s="19" customFormat="1" ht="15.75" x14ac:dyDescent="0.25">
      <c r="A57" s="219"/>
      <c r="B57" s="251"/>
      <c r="C57" s="87" t="s">
        <v>24</v>
      </c>
      <c r="D57" s="91">
        <v>0</v>
      </c>
      <c r="E57" s="92">
        <v>1180</v>
      </c>
      <c r="F57" s="91">
        <v>80</v>
      </c>
      <c r="G57" s="93">
        <v>67.2</v>
      </c>
      <c r="H57" s="65">
        <f t="shared" si="30"/>
        <v>33.684049999999999</v>
      </c>
      <c r="I57" s="63">
        <f t="shared" si="30"/>
        <v>0</v>
      </c>
      <c r="J57" s="123">
        <f t="shared" ref="J57:O57" si="34">J62+J67+J72+J77+J82+J87+J92</f>
        <v>0</v>
      </c>
      <c r="K57" s="123">
        <f t="shared" si="34"/>
        <v>0</v>
      </c>
      <c r="L57" s="123">
        <f t="shared" si="34"/>
        <v>0</v>
      </c>
      <c r="M57" s="123">
        <f t="shared" si="34"/>
        <v>0</v>
      </c>
      <c r="N57" s="123">
        <f t="shared" si="34"/>
        <v>0</v>
      </c>
      <c r="O57" s="123">
        <f t="shared" si="34"/>
        <v>0</v>
      </c>
      <c r="P57" s="111">
        <f t="shared" si="33"/>
        <v>1360.8840500000001</v>
      </c>
      <c r="Q57" s="18"/>
    </row>
    <row r="58" spans="1:17" ht="31.5" x14ac:dyDescent="0.25">
      <c r="A58" s="219"/>
      <c r="B58" s="251"/>
      <c r="C58" s="87" t="s">
        <v>25</v>
      </c>
      <c r="D58" s="95">
        <v>0</v>
      </c>
      <c r="E58" s="96">
        <v>0</v>
      </c>
      <c r="F58" s="95">
        <v>0</v>
      </c>
      <c r="G58" s="97">
        <v>0</v>
      </c>
      <c r="H58" s="61">
        <f t="shared" si="30"/>
        <v>0</v>
      </c>
      <c r="I58" s="66">
        <f t="shared" si="30"/>
        <v>0</v>
      </c>
      <c r="J58" s="129">
        <f t="shared" ref="J58:O58" si="35">J63+J68+J73+J78+J83+J88+J93</f>
        <v>0</v>
      </c>
      <c r="K58" s="129">
        <f t="shared" si="35"/>
        <v>0</v>
      </c>
      <c r="L58" s="129">
        <f t="shared" si="35"/>
        <v>0</v>
      </c>
      <c r="M58" s="129">
        <f t="shared" si="35"/>
        <v>0</v>
      </c>
      <c r="N58" s="129">
        <f t="shared" si="35"/>
        <v>0</v>
      </c>
      <c r="O58" s="129">
        <f t="shared" si="35"/>
        <v>0</v>
      </c>
      <c r="P58" s="111">
        <f t="shared" si="33"/>
        <v>0</v>
      </c>
    </row>
    <row r="59" spans="1:17" ht="15.75" x14ac:dyDescent="0.25">
      <c r="A59" s="220" t="s">
        <v>60</v>
      </c>
      <c r="B59" s="251" t="s">
        <v>52</v>
      </c>
      <c r="C59" s="26" t="s">
        <v>18</v>
      </c>
      <c r="D59" s="55">
        <f>D60+D61+D62+D63</f>
        <v>0</v>
      </c>
      <c r="E59" s="59">
        <f>E60+E61+E62+E63</f>
        <v>0</v>
      </c>
      <c r="F59" s="65">
        <f>F60+F61+F62+F63</f>
        <v>0</v>
      </c>
      <c r="G59" s="65">
        <v>0</v>
      </c>
      <c r="H59" s="65">
        <f t="shared" ref="H59:J59" si="36">H60+H61+H62+H63</f>
        <v>1408.2894800000001</v>
      </c>
      <c r="I59" s="63">
        <f t="shared" si="36"/>
        <v>0</v>
      </c>
      <c r="J59" s="65">
        <f t="shared" si="36"/>
        <v>0</v>
      </c>
      <c r="K59" s="65">
        <f t="shared" ref="K59:O59" si="37">K60+K61+K62+K63</f>
        <v>0</v>
      </c>
      <c r="L59" s="65">
        <f t="shared" si="37"/>
        <v>0</v>
      </c>
      <c r="M59" s="65">
        <f t="shared" si="37"/>
        <v>0</v>
      </c>
      <c r="N59" s="65">
        <f t="shared" si="37"/>
        <v>0</v>
      </c>
      <c r="O59" s="65">
        <f t="shared" si="37"/>
        <v>0</v>
      </c>
      <c r="P59" s="111">
        <f t="shared" si="33"/>
        <v>1408.2894800000001</v>
      </c>
    </row>
    <row r="60" spans="1:17" ht="31.5" x14ac:dyDescent="0.25">
      <c r="A60" s="220"/>
      <c r="B60" s="251"/>
      <c r="C60" s="87" t="s">
        <v>22</v>
      </c>
      <c r="D60" s="91">
        <v>0</v>
      </c>
      <c r="E60" s="92">
        <v>0</v>
      </c>
      <c r="F60" s="91">
        <v>0</v>
      </c>
      <c r="G60" s="93">
        <v>0</v>
      </c>
      <c r="H60" s="91">
        <v>0</v>
      </c>
      <c r="I60" s="118">
        <v>0</v>
      </c>
      <c r="J60" s="185">
        <v>0</v>
      </c>
      <c r="K60" s="185">
        <v>0</v>
      </c>
      <c r="L60" s="185">
        <v>0</v>
      </c>
      <c r="M60" s="185">
        <v>0</v>
      </c>
      <c r="N60" s="185">
        <v>0</v>
      </c>
      <c r="O60" s="185">
        <v>0</v>
      </c>
      <c r="P60" s="111">
        <f t="shared" si="33"/>
        <v>0</v>
      </c>
    </row>
    <row r="61" spans="1:17" ht="15.75" x14ac:dyDescent="0.25">
      <c r="A61" s="220"/>
      <c r="B61" s="251"/>
      <c r="C61" s="87" t="s">
        <v>23</v>
      </c>
      <c r="D61" s="91">
        <v>0</v>
      </c>
      <c r="E61" s="92">
        <v>0</v>
      </c>
      <c r="F61" s="91">
        <v>0</v>
      </c>
      <c r="G61" s="93">
        <v>0</v>
      </c>
      <c r="H61" s="91">
        <v>1406.537</v>
      </c>
      <c r="I61" s="118">
        <v>0</v>
      </c>
      <c r="J61" s="185">
        <v>0</v>
      </c>
      <c r="K61" s="185">
        <v>0</v>
      </c>
      <c r="L61" s="185">
        <v>0</v>
      </c>
      <c r="M61" s="185">
        <v>0</v>
      </c>
      <c r="N61" s="185">
        <v>0</v>
      </c>
      <c r="O61" s="185">
        <v>0</v>
      </c>
      <c r="P61" s="111">
        <f t="shared" si="33"/>
        <v>1406.537</v>
      </c>
    </row>
    <row r="62" spans="1:17" ht="15.75" x14ac:dyDescent="0.25">
      <c r="A62" s="220"/>
      <c r="B62" s="251"/>
      <c r="C62" s="87" t="s">
        <v>24</v>
      </c>
      <c r="D62" s="91">
        <v>0</v>
      </c>
      <c r="E62" s="92">
        <v>0</v>
      </c>
      <c r="F62" s="91">
        <v>0</v>
      </c>
      <c r="G62" s="93">
        <v>0</v>
      </c>
      <c r="H62" s="91">
        <v>1.75248</v>
      </c>
      <c r="I62" s="118">
        <v>0</v>
      </c>
      <c r="J62" s="185">
        <v>0</v>
      </c>
      <c r="K62" s="185">
        <v>0</v>
      </c>
      <c r="L62" s="185">
        <v>0</v>
      </c>
      <c r="M62" s="185">
        <v>0</v>
      </c>
      <c r="N62" s="185">
        <v>0</v>
      </c>
      <c r="O62" s="185">
        <v>0</v>
      </c>
      <c r="P62" s="111">
        <f t="shared" si="33"/>
        <v>1.75248</v>
      </c>
    </row>
    <row r="63" spans="1:17" ht="31.5" x14ac:dyDescent="0.25">
      <c r="A63" s="220"/>
      <c r="B63" s="251"/>
      <c r="C63" s="87" t="s">
        <v>25</v>
      </c>
      <c r="D63" s="95">
        <v>0</v>
      </c>
      <c r="E63" s="96">
        <v>0</v>
      </c>
      <c r="F63" s="95">
        <v>0</v>
      </c>
      <c r="G63" s="97">
        <v>0</v>
      </c>
      <c r="H63" s="95">
        <v>0</v>
      </c>
      <c r="I63" s="115">
        <v>0</v>
      </c>
      <c r="J63" s="95">
        <v>0</v>
      </c>
      <c r="K63" s="95">
        <v>0</v>
      </c>
      <c r="L63" s="95">
        <v>0</v>
      </c>
      <c r="M63" s="95">
        <v>0</v>
      </c>
      <c r="N63" s="95">
        <v>0</v>
      </c>
      <c r="O63" s="95">
        <v>0</v>
      </c>
      <c r="P63" s="111">
        <f t="shared" si="33"/>
        <v>0</v>
      </c>
    </row>
    <row r="64" spans="1:17" ht="15.75" x14ac:dyDescent="0.25">
      <c r="A64" s="220" t="s">
        <v>61</v>
      </c>
      <c r="B64" s="251" t="s">
        <v>53</v>
      </c>
      <c r="C64" s="26" t="s">
        <v>18</v>
      </c>
      <c r="D64" s="55">
        <f>D65+D66+D67+D68</f>
        <v>0</v>
      </c>
      <c r="E64" s="59">
        <f>E65+E66+E67+E68</f>
        <v>0</v>
      </c>
      <c r="F64" s="65">
        <f>F65+F66+F67+F68</f>
        <v>0</v>
      </c>
      <c r="G64" s="65">
        <f t="shared" ref="G64:J64" si="38">G65+G66+G67+G68</f>
        <v>0</v>
      </c>
      <c r="H64" s="65">
        <f t="shared" si="38"/>
        <v>1763.9765599999998</v>
      </c>
      <c r="I64" s="63">
        <f t="shared" si="38"/>
        <v>0</v>
      </c>
      <c r="J64" s="65">
        <f t="shared" si="38"/>
        <v>0</v>
      </c>
      <c r="K64" s="65">
        <f t="shared" ref="K64:O64" si="39">K65+K66+K67+K68</f>
        <v>0</v>
      </c>
      <c r="L64" s="65">
        <f t="shared" si="39"/>
        <v>0</v>
      </c>
      <c r="M64" s="65">
        <f t="shared" si="39"/>
        <v>0</v>
      </c>
      <c r="N64" s="65">
        <f t="shared" si="39"/>
        <v>0</v>
      </c>
      <c r="O64" s="65">
        <f t="shared" si="39"/>
        <v>0</v>
      </c>
      <c r="P64" s="111">
        <f>SUM(D64:O64)</f>
        <v>1763.9765599999998</v>
      </c>
    </row>
    <row r="65" spans="1:16" ht="31.5" x14ac:dyDescent="0.25">
      <c r="A65" s="220"/>
      <c r="B65" s="251"/>
      <c r="C65" s="87" t="s">
        <v>22</v>
      </c>
      <c r="D65" s="91">
        <v>0</v>
      </c>
      <c r="E65" s="92">
        <v>0</v>
      </c>
      <c r="F65" s="91">
        <v>0</v>
      </c>
      <c r="G65" s="93">
        <v>0</v>
      </c>
      <c r="H65" s="91">
        <v>0</v>
      </c>
      <c r="I65" s="118">
        <v>0</v>
      </c>
      <c r="J65" s="185">
        <v>0</v>
      </c>
      <c r="K65" s="185">
        <v>0</v>
      </c>
      <c r="L65" s="185">
        <v>0</v>
      </c>
      <c r="M65" s="185">
        <v>0</v>
      </c>
      <c r="N65" s="185">
        <v>0</v>
      </c>
      <c r="O65" s="185">
        <v>0</v>
      </c>
      <c r="P65" s="111">
        <f t="shared" si="33"/>
        <v>0</v>
      </c>
    </row>
    <row r="66" spans="1:16" ht="15.75" x14ac:dyDescent="0.25">
      <c r="A66" s="220"/>
      <c r="B66" s="251"/>
      <c r="C66" s="87" t="s">
        <v>23</v>
      </c>
      <c r="D66" s="91">
        <v>0</v>
      </c>
      <c r="E66" s="92">
        <v>0</v>
      </c>
      <c r="F66" s="91">
        <v>0</v>
      </c>
      <c r="G66" s="93">
        <v>0</v>
      </c>
      <c r="H66" s="91">
        <v>1761.7819999999999</v>
      </c>
      <c r="I66" s="118">
        <v>0</v>
      </c>
      <c r="J66" s="185">
        <v>0</v>
      </c>
      <c r="K66" s="185">
        <v>0</v>
      </c>
      <c r="L66" s="185">
        <v>0</v>
      </c>
      <c r="M66" s="185">
        <v>0</v>
      </c>
      <c r="N66" s="185">
        <v>0</v>
      </c>
      <c r="O66" s="185">
        <v>0</v>
      </c>
      <c r="P66" s="111">
        <f t="shared" si="33"/>
        <v>1761.7819999999999</v>
      </c>
    </row>
    <row r="67" spans="1:16" ht="15.75" x14ac:dyDescent="0.25">
      <c r="A67" s="220"/>
      <c r="B67" s="251"/>
      <c r="C67" s="87" t="s">
        <v>24</v>
      </c>
      <c r="D67" s="91">
        <v>0</v>
      </c>
      <c r="E67" s="92">
        <v>0</v>
      </c>
      <c r="F67" s="91">
        <v>0</v>
      </c>
      <c r="G67" s="93">
        <v>0</v>
      </c>
      <c r="H67" s="91">
        <v>2.1945600000000001</v>
      </c>
      <c r="I67" s="118">
        <v>0</v>
      </c>
      <c r="J67" s="185">
        <v>0</v>
      </c>
      <c r="K67" s="185">
        <v>0</v>
      </c>
      <c r="L67" s="185">
        <v>0</v>
      </c>
      <c r="M67" s="185">
        <v>0</v>
      </c>
      <c r="N67" s="185">
        <v>0</v>
      </c>
      <c r="O67" s="185">
        <v>0</v>
      </c>
      <c r="P67" s="111">
        <f t="shared" si="33"/>
        <v>2.1945600000000001</v>
      </c>
    </row>
    <row r="68" spans="1:16" ht="31.5" x14ac:dyDescent="0.25">
      <c r="A68" s="220"/>
      <c r="B68" s="251"/>
      <c r="C68" s="87" t="s">
        <v>25</v>
      </c>
      <c r="D68" s="95">
        <v>0</v>
      </c>
      <c r="E68" s="96">
        <v>0</v>
      </c>
      <c r="F68" s="95">
        <v>0</v>
      </c>
      <c r="G68" s="97">
        <v>0</v>
      </c>
      <c r="H68" s="95">
        <v>0</v>
      </c>
      <c r="I68" s="115">
        <v>0</v>
      </c>
      <c r="J68" s="186">
        <v>0</v>
      </c>
      <c r="K68" s="186">
        <v>0</v>
      </c>
      <c r="L68" s="186">
        <v>0</v>
      </c>
      <c r="M68" s="186">
        <v>0</v>
      </c>
      <c r="N68" s="186">
        <v>0</v>
      </c>
      <c r="O68" s="186">
        <v>0</v>
      </c>
      <c r="P68" s="111">
        <f t="shared" si="33"/>
        <v>0</v>
      </c>
    </row>
    <row r="69" spans="1:16" ht="15.75" x14ac:dyDescent="0.25">
      <c r="A69" s="220" t="s">
        <v>62</v>
      </c>
      <c r="B69" s="251" t="s">
        <v>54</v>
      </c>
      <c r="C69" s="26" t="s">
        <v>18</v>
      </c>
      <c r="D69" s="55">
        <f>D70+D71+D72+D73</f>
        <v>0</v>
      </c>
      <c r="E69" s="59">
        <f>E70+E71+E72+E73</f>
        <v>0</v>
      </c>
      <c r="F69" s="65">
        <f>F70+F71+F72+F73</f>
        <v>0</v>
      </c>
      <c r="G69" s="65">
        <f t="shared" ref="G69:J69" si="40">G70+G71+G72+G73</f>
        <v>0</v>
      </c>
      <c r="H69" s="65">
        <f t="shared" si="40"/>
        <v>14859.43771</v>
      </c>
      <c r="I69" s="63">
        <f t="shared" si="40"/>
        <v>0</v>
      </c>
      <c r="J69" s="65">
        <f t="shared" si="40"/>
        <v>0</v>
      </c>
      <c r="K69" s="65">
        <f t="shared" ref="K69:O69" si="41">K70+K71+K72+K73</f>
        <v>0</v>
      </c>
      <c r="L69" s="65">
        <f t="shared" si="41"/>
        <v>0</v>
      </c>
      <c r="M69" s="65">
        <f t="shared" si="41"/>
        <v>0</v>
      </c>
      <c r="N69" s="65">
        <f t="shared" si="41"/>
        <v>0</v>
      </c>
      <c r="O69" s="65">
        <f t="shared" si="41"/>
        <v>0</v>
      </c>
      <c r="P69" s="111">
        <f t="shared" si="33"/>
        <v>14859.43771</v>
      </c>
    </row>
    <row r="70" spans="1:16" ht="31.5" x14ac:dyDescent="0.25">
      <c r="A70" s="220"/>
      <c r="B70" s="251"/>
      <c r="C70" s="87" t="s">
        <v>22</v>
      </c>
      <c r="D70" s="91">
        <v>0</v>
      </c>
      <c r="E70" s="92">
        <v>0</v>
      </c>
      <c r="F70" s="91">
        <v>0</v>
      </c>
      <c r="G70" s="93">
        <v>0</v>
      </c>
      <c r="H70" s="91">
        <v>0</v>
      </c>
      <c r="I70" s="118">
        <v>0</v>
      </c>
      <c r="J70" s="185">
        <v>0</v>
      </c>
      <c r="K70" s="185">
        <v>0</v>
      </c>
      <c r="L70" s="185">
        <v>0</v>
      </c>
      <c r="M70" s="185">
        <v>0</v>
      </c>
      <c r="N70" s="185">
        <v>0</v>
      </c>
      <c r="O70" s="185">
        <v>0</v>
      </c>
      <c r="P70" s="111">
        <f t="shared" si="33"/>
        <v>0</v>
      </c>
    </row>
    <row r="71" spans="1:16" ht="15.75" x14ac:dyDescent="0.25">
      <c r="A71" s="220"/>
      <c r="B71" s="251"/>
      <c r="C71" s="87" t="s">
        <v>23</v>
      </c>
      <c r="D71" s="91">
        <v>0</v>
      </c>
      <c r="E71" s="92">
        <v>0</v>
      </c>
      <c r="F71" s="91">
        <v>0</v>
      </c>
      <c r="G71" s="93">
        <v>0</v>
      </c>
      <c r="H71" s="91">
        <v>14840.948</v>
      </c>
      <c r="I71" s="118">
        <v>0</v>
      </c>
      <c r="J71" s="185">
        <v>0</v>
      </c>
      <c r="K71" s="185">
        <v>0</v>
      </c>
      <c r="L71" s="185">
        <v>0</v>
      </c>
      <c r="M71" s="185">
        <v>0</v>
      </c>
      <c r="N71" s="185">
        <v>0</v>
      </c>
      <c r="O71" s="185">
        <v>0</v>
      </c>
      <c r="P71" s="111">
        <f t="shared" si="33"/>
        <v>14840.948</v>
      </c>
    </row>
    <row r="72" spans="1:16" ht="15.75" x14ac:dyDescent="0.25">
      <c r="A72" s="220"/>
      <c r="B72" s="251"/>
      <c r="C72" s="87" t="s">
        <v>24</v>
      </c>
      <c r="D72" s="91">
        <v>0</v>
      </c>
      <c r="E72" s="92">
        <v>0</v>
      </c>
      <c r="F72" s="91">
        <v>0</v>
      </c>
      <c r="G72" s="93">
        <v>0</v>
      </c>
      <c r="H72" s="91">
        <v>18.489709999999999</v>
      </c>
      <c r="I72" s="118">
        <v>0</v>
      </c>
      <c r="J72" s="185">
        <v>0</v>
      </c>
      <c r="K72" s="185">
        <v>0</v>
      </c>
      <c r="L72" s="185">
        <v>0</v>
      </c>
      <c r="M72" s="185">
        <v>0</v>
      </c>
      <c r="N72" s="185">
        <v>0</v>
      </c>
      <c r="O72" s="185">
        <v>0</v>
      </c>
      <c r="P72" s="111">
        <f t="shared" si="33"/>
        <v>18.489709999999999</v>
      </c>
    </row>
    <row r="73" spans="1:16" ht="31.5" x14ac:dyDescent="0.25">
      <c r="A73" s="220"/>
      <c r="B73" s="251"/>
      <c r="C73" s="87" t="s">
        <v>25</v>
      </c>
      <c r="D73" s="95">
        <v>0</v>
      </c>
      <c r="E73" s="96">
        <v>0</v>
      </c>
      <c r="F73" s="95">
        <v>0</v>
      </c>
      <c r="G73" s="97">
        <v>0</v>
      </c>
      <c r="H73" s="95">
        <v>0</v>
      </c>
      <c r="I73" s="115">
        <v>0</v>
      </c>
      <c r="J73" s="186">
        <v>0</v>
      </c>
      <c r="K73" s="186">
        <v>0</v>
      </c>
      <c r="L73" s="186">
        <v>0</v>
      </c>
      <c r="M73" s="186">
        <v>0</v>
      </c>
      <c r="N73" s="186">
        <v>0</v>
      </c>
      <c r="O73" s="186">
        <v>0</v>
      </c>
      <c r="P73" s="111">
        <f t="shared" si="33"/>
        <v>0</v>
      </c>
    </row>
    <row r="74" spans="1:16" ht="15.75" x14ac:dyDescent="0.25">
      <c r="A74" s="220" t="s">
        <v>63</v>
      </c>
      <c r="B74" s="251" t="s">
        <v>55</v>
      </c>
      <c r="C74" s="26" t="s">
        <v>18</v>
      </c>
      <c r="D74" s="55">
        <f>D75+D76+D77+D78</f>
        <v>0</v>
      </c>
      <c r="E74" s="59">
        <f>E75+E76+E77+E78</f>
        <v>0</v>
      </c>
      <c r="F74" s="65">
        <f>F75+F76+F77+F78</f>
        <v>0</v>
      </c>
      <c r="G74" s="65">
        <f t="shared" ref="G74:J74" si="42">G75+G76+G77+G78</f>
        <v>0</v>
      </c>
      <c r="H74" s="65">
        <f t="shared" si="42"/>
        <v>581.68984999999998</v>
      </c>
      <c r="I74" s="63">
        <f t="shared" si="42"/>
        <v>0</v>
      </c>
      <c r="J74" s="65">
        <f t="shared" si="42"/>
        <v>0</v>
      </c>
      <c r="K74" s="65">
        <f t="shared" ref="K74:O74" si="43">K75+K76+K77+K78</f>
        <v>0</v>
      </c>
      <c r="L74" s="65">
        <f t="shared" si="43"/>
        <v>0</v>
      </c>
      <c r="M74" s="65">
        <f t="shared" si="43"/>
        <v>0</v>
      </c>
      <c r="N74" s="65">
        <f t="shared" si="43"/>
        <v>0</v>
      </c>
      <c r="O74" s="65">
        <f t="shared" si="43"/>
        <v>0</v>
      </c>
      <c r="P74" s="111">
        <f t="shared" si="33"/>
        <v>581.68984999999998</v>
      </c>
    </row>
    <row r="75" spans="1:16" ht="31.5" x14ac:dyDescent="0.25">
      <c r="A75" s="220"/>
      <c r="B75" s="251"/>
      <c r="C75" s="87" t="s">
        <v>22</v>
      </c>
      <c r="D75" s="91">
        <v>0</v>
      </c>
      <c r="E75" s="92">
        <v>0</v>
      </c>
      <c r="F75" s="91">
        <v>0</v>
      </c>
      <c r="G75" s="93">
        <v>0</v>
      </c>
      <c r="H75" s="91">
        <v>0</v>
      </c>
      <c r="I75" s="118">
        <v>0</v>
      </c>
      <c r="J75" s="185">
        <v>0</v>
      </c>
      <c r="K75" s="185">
        <v>0</v>
      </c>
      <c r="L75" s="185">
        <v>0</v>
      </c>
      <c r="M75" s="185">
        <v>0</v>
      </c>
      <c r="N75" s="185">
        <v>0</v>
      </c>
      <c r="O75" s="185">
        <v>0</v>
      </c>
      <c r="P75" s="111">
        <f t="shared" si="33"/>
        <v>0</v>
      </c>
    </row>
    <row r="76" spans="1:16" ht="15.75" x14ac:dyDescent="0.25">
      <c r="A76" s="220"/>
      <c r="B76" s="251"/>
      <c r="C76" s="87" t="s">
        <v>23</v>
      </c>
      <c r="D76" s="91">
        <v>0</v>
      </c>
      <c r="E76" s="92">
        <v>0</v>
      </c>
      <c r="F76" s="91">
        <v>0</v>
      </c>
      <c r="G76" s="93">
        <v>0</v>
      </c>
      <c r="H76" s="91">
        <v>580.96600000000001</v>
      </c>
      <c r="I76" s="118">
        <v>0</v>
      </c>
      <c r="J76" s="185">
        <v>0</v>
      </c>
      <c r="K76" s="185">
        <v>0</v>
      </c>
      <c r="L76" s="185">
        <v>0</v>
      </c>
      <c r="M76" s="185">
        <v>0</v>
      </c>
      <c r="N76" s="185">
        <v>0</v>
      </c>
      <c r="O76" s="185">
        <v>0</v>
      </c>
      <c r="P76" s="111">
        <f t="shared" si="33"/>
        <v>580.96600000000001</v>
      </c>
    </row>
    <row r="77" spans="1:16" ht="15.75" x14ac:dyDescent="0.25">
      <c r="A77" s="220"/>
      <c r="B77" s="251"/>
      <c r="C77" s="87" t="s">
        <v>24</v>
      </c>
      <c r="D77" s="91">
        <v>0</v>
      </c>
      <c r="E77" s="92">
        <v>0</v>
      </c>
      <c r="F77" s="91">
        <v>0</v>
      </c>
      <c r="G77" s="93">
        <v>0</v>
      </c>
      <c r="H77" s="91">
        <v>0.72384999999999999</v>
      </c>
      <c r="I77" s="118">
        <v>0</v>
      </c>
      <c r="J77" s="185">
        <v>0</v>
      </c>
      <c r="K77" s="185">
        <v>0</v>
      </c>
      <c r="L77" s="185">
        <v>0</v>
      </c>
      <c r="M77" s="185">
        <v>0</v>
      </c>
      <c r="N77" s="185">
        <v>0</v>
      </c>
      <c r="O77" s="185">
        <v>0</v>
      </c>
      <c r="P77" s="111">
        <f t="shared" si="33"/>
        <v>0.72384999999999999</v>
      </c>
    </row>
    <row r="78" spans="1:16" ht="31.5" x14ac:dyDescent="0.25">
      <c r="A78" s="220"/>
      <c r="B78" s="251"/>
      <c r="C78" s="87" t="s">
        <v>25</v>
      </c>
      <c r="D78" s="95">
        <v>0</v>
      </c>
      <c r="E78" s="96">
        <v>0</v>
      </c>
      <c r="F78" s="95">
        <v>0</v>
      </c>
      <c r="G78" s="97">
        <v>0</v>
      </c>
      <c r="H78" s="95">
        <v>0</v>
      </c>
      <c r="I78" s="115">
        <v>0</v>
      </c>
      <c r="J78" s="186">
        <v>0</v>
      </c>
      <c r="K78" s="186">
        <v>0</v>
      </c>
      <c r="L78" s="186">
        <v>0</v>
      </c>
      <c r="M78" s="186">
        <v>0</v>
      </c>
      <c r="N78" s="186">
        <v>0</v>
      </c>
      <c r="O78" s="186">
        <v>0</v>
      </c>
      <c r="P78" s="111">
        <f t="shared" si="33"/>
        <v>0</v>
      </c>
    </row>
    <row r="79" spans="1:16" ht="15.75" x14ac:dyDescent="0.25">
      <c r="A79" s="220" t="s">
        <v>64</v>
      </c>
      <c r="B79" s="251" t="s">
        <v>56</v>
      </c>
      <c r="C79" s="26" t="s">
        <v>18</v>
      </c>
      <c r="D79" s="55">
        <f>D80+D81+D82+D83</f>
        <v>0</v>
      </c>
      <c r="E79" s="59">
        <f>E80+E81+E82+E83</f>
        <v>0</v>
      </c>
      <c r="F79" s="65">
        <f>F80+F81+F82+F83</f>
        <v>0</v>
      </c>
      <c r="G79" s="65">
        <f t="shared" ref="G79:J79" si="44">G80+G81+G82+G83</f>
        <v>0</v>
      </c>
      <c r="H79" s="65">
        <f t="shared" si="44"/>
        <v>2099.0318499999998</v>
      </c>
      <c r="I79" s="63">
        <f t="shared" si="44"/>
        <v>0</v>
      </c>
      <c r="J79" s="65">
        <f t="shared" si="44"/>
        <v>0</v>
      </c>
      <c r="K79" s="65">
        <f t="shared" ref="K79:O79" si="45">K80+K81+K82+K83</f>
        <v>0</v>
      </c>
      <c r="L79" s="65">
        <f t="shared" si="45"/>
        <v>0</v>
      </c>
      <c r="M79" s="65">
        <f t="shared" si="45"/>
        <v>0</v>
      </c>
      <c r="N79" s="65">
        <f t="shared" si="45"/>
        <v>0</v>
      </c>
      <c r="O79" s="65">
        <f t="shared" si="45"/>
        <v>0</v>
      </c>
      <c r="P79" s="111">
        <f t="shared" si="33"/>
        <v>2099.0318499999998</v>
      </c>
    </row>
    <row r="80" spans="1:16" ht="31.5" x14ac:dyDescent="0.25">
      <c r="A80" s="220"/>
      <c r="B80" s="251"/>
      <c r="C80" s="87" t="s">
        <v>22</v>
      </c>
      <c r="D80" s="91">
        <v>0</v>
      </c>
      <c r="E80" s="92">
        <v>0</v>
      </c>
      <c r="F80" s="91">
        <v>0</v>
      </c>
      <c r="G80" s="93">
        <v>0</v>
      </c>
      <c r="H80" s="91">
        <v>0</v>
      </c>
      <c r="I80" s="118">
        <v>0</v>
      </c>
      <c r="J80" s="185">
        <v>0</v>
      </c>
      <c r="K80" s="185">
        <v>0</v>
      </c>
      <c r="L80" s="185">
        <v>0</v>
      </c>
      <c r="M80" s="185">
        <v>0</v>
      </c>
      <c r="N80" s="185">
        <v>0</v>
      </c>
      <c r="O80" s="185">
        <v>0</v>
      </c>
      <c r="P80" s="111">
        <f t="shared" si="33"/>
        <v>0</v>
      </c>
    </row>
    <row r="81" spans="1:18" ht="15.75" x14ac:dyDescent="0.25">
      <c r="A81" s="220"/>
      <c r="B81" s="251"/>
      <c r="C81" s="87" t="s">
        <v>23</v>
      </c>
      <c r="D81" s="91">
        <v>0</v>
      </c>
      <c r="E81" s="92">
        <v>0</v>
      </c>
      <c r="F81" s="91">
        <v>0</v>
      </c>
      <c r="G81" s="93">
        <v>0</v>
      </c>
      <c r="H81" s="91">
        <v>2096.42</v>
      </c>
      <c r="I81" s="118">
        <v>0</v>
      </c>
      <c r="J81" s="185">
        <v>0</v>
      </c>
      <c r="K81" s="185">
        <v>0</v>
      </c>
      <c r="L81" s="185">
        <v>0</v>
      </c>
      <c r="M81" s="185">
        <v>0</v>
      </c>
      <c r="N81" s="185">
        <v>0</v>
      </c>
      <c r="O81" s="185">
        <v>0</v>
      </c>
      <c r="P81" s="111">
        <f t="shared" si="33"/>
        <v>2096.42</v>
      </c>
    </row>
    <row r="82" spans="1:18" ht="15.75" x14ac:dyDescent="0.25">
      <c r="A82" s="220"/>
      <c r="B82" s="251"/>
      <c r="C82" s="87" t="s">
        <v>24</v>
      </c>
      <c r="D82" s="91">
        <v>0</v>
      </c>
      <c r="E82" s="92">
        <v>0</v>
      </c>
      <c r="F82" s="91">
        <v>0</v>
      </c>
      <c r="G82" s="93">
        <v>0</v>
      </c>
      <c r="H82" s="91">
        <v>2.61185</v>
      </c>
      <c r="I82" s="118">
        <v>0</v>
      </c>
      <c r="J82" s="185">
        <v>0</v>
      </c>
      <c r="K82" s="185">
        <v>0</v>
      </c>
      <c r="L82" s="185">
        <v>0</v>
      </c>
      <c r="M82" s="185">
        <v>0</v>
      </c>
      <c r="N82" s="185">
        <v>0</v>
      </c>
      <c r="O82" s="185">
        <v>0</v>
      </c>
      <c r="P82" s="111">
        <f t="shared" si="33"/>
        <v>2.61185</v>
      </c>
    </row>
    <row r="83" spans="1:18" ht="31.5" x14ac:dyDescent="0.25">
      <c r="A83" s="220"/>
      <c r="B83" s="251"/>
      <c r="C83" s="87" t="s">
        <v>25</v>
      </c>
      <c r="D83" s="95">
        <v>0</v>
      </c>
      <c r="E83" s="96">
        <v>0</v>
      </c>
      <c r="F83" s="95">
        <v>0</v>
      </c>
      <c r="G83" s="97">
        <v>0</v>
      </c>
      <c r="H83" s="95">
        <v>0</v>
      </c>
      <c r="I83" s="115">
        <v>0</v>
      </c>
      <c r="J83" s="95">
        <v>0</v>
      </c>
      <c r="K83" s="95">
        <v>0</v>
      </c>
      <c r="L83" s="95">
        <v>0</v>
      </c>
      <c r="M83" s="95">
        <v>0</v>
      </c>
      <c r="N83" s="95">
        <v>0</v>
      </c>
      <c r="O83" s="95">
        <v>0</v>
      </c>
      <c r="P83" s="111">
        <f t="shared" si="33"/>
        <v>0</v>
      </c>
    </row>
    <row r="84" spans="1:18" ht="15.75" x14ac:dyDescent="0.25">
      <c r="A84" s="220" t="s">
        <v>65</v>
      </c>
      <c r="B84" s="251" t="s">
        <v>57</v>
      </c>
      <c r="C84" s="26" t="s">
        <v>18</v>
      </c>
      <c r="D84" s="55">
        <f>D85+D86+D87+D88</f>
        <v>0</v>
      </c>
      <c r="E84" s="59">
        <f>E85+E86+E87+E88</f>
        <v>0</v>
      </c>
      <c r="F84" s="65">
        <f>F85+F86+F87+F88</f>
        <v>0</v>
      </c>
      <c r="G84" s="65">
        <f t="shared" ref="G84:J84" si="46">G85+G86+G87+G88</f>
        <v>0</v>
      </c>
      <c r="H84" s="65">
        <f t="shared" si="46"/>
        <v>1096.6488000000002</v>
      </c>
      <c r="I84" s="63">
        <f t="shared" si="46"/>
        <v>0</v>
      </c>
      <c r="J84" s="65">
        <f t="shared" si="46"/>
        <v>0</v>
      </c>
      <c r="K84" s="65">
        <f t="shared" ref="K84:O84" si="47">K85+K86+K87+K88</f>
        <v>0</v>
      </c>
      <c r="L84" s="65">
        <f t="shared" si="47"/>
        <v>0</v>
      </c>
      <c r="M84" s="65">
        <f t="shared" si="47"/>
        <v>0</v>
      </c>
      <c r="N84" s="65">
        <f t="shared" si="47"/>
        <v>0</v>
      </c>
      <c r="O84" s="65">
        <f t="shared" si="47"/>
        <v>0</v>
      </c>
      <c r="P84" s="111">
        <f t="shared" si="33"/>
        <v>1096.6488000000002</v>
      </c>
    </row>
    <row r="85" spans="1:18" ht="31.5" x14ac:dyDescent="0.25">
      <c r="A85" s="220"/>
      <c r="B85" s="251"/>
      <c r="C85" s="87" t="s">
        <v>22</v>
      </c>
      <c r="D85" s="91">
        <v>0</v>
      </c>
      <c r="E85" s="92">
        <v>0</v>
      </c>
      <c r="F85" s="91">
        <v>0</v>
      </c>
      <c r="G85" s="93">
        <v>0</v>
      </c>
      <c r="H85" s="91">
        <v>0</v>
      </c>
      <c r="I85" s="118">
        <v>0</v>
      </c>
      <c r="J85" s="185">
        <v>0</v>
      </c>
      <c r="K85" s="185">
        <v>0</v>
      </c>
      <c r="L85" s="185">
        <v>0</v>
      </c>
      <c r="M85" s="185">
        <v>0</v>
      </c>
      <c r="N85" s="185">
        <v>0</v>
      </c>
      <c r="O85" s="185">
        <v>0</v>
      </c>
      <c r="P85" s="111">
        <f t="shared" si="33"/>
        <v>0</v>
      </c>
    </row>
    <row r="86" spans="1:18" ht="15.75" x14ac:dyDescent="0.25">
      <c r="A86" s="220"/>
      <c r="B86" s="251"/>
      <c r="C86" s="87" t="s">
        <v>23</v>
      </c>
      <c r="D86" s="91">
        <v>0</v>
      </c>
      <c r="E86" s="92">
        <v>0</v>
      </c>
      <c r="F86" s="91">
        <v>0</v>
      </c>
      <c r="G86" s="93">
        <v>0</v>
      </c>
      <c r="H86" s="91">
        <v>1095.2840000000001</v>
      </c>
      <c r="I86" s="118">
        <v>0</v>
      </c>
      <c r="J86" s="185">
        <v>0</v>
      </c>
      <c r="K86" s="185">
        <v>0</v>
      </c>
      <c r="L86" s="185">
        <v>0</v>
      </c>
      <c r="M86" s="185">
        <v>0</v>
      </c>
      <c r="N86" s="185">
        <v>0</v>
      </c>
      <c r="O86" s="185">
        <v>0</v>
      </c>
      <c r="P86" s="111">
        <f t="shared" si="33"/>
        <v>1095.2840000000001</v>
      </c>
    </row>
    <row r="87" spans="1:18" ht="15.75" x14ac:dyDescent="0.25">
      <c r="A87" s="220"/>
      <c r="B87" s="251"/>
      <c r="C87" s="87" t="s">
        <v>24</v>
      </c>
      <c r="D87" s="91">
        <v>0</v>
      </c>
      <c r="E87" s="92">
        <v>0</v>
      </c>
      <c r="F87" s="91">
        <v>0</v>
      </c>
      <c r="G87" s="93">
        <v>0</v>
      </c>
      <c r="H87" s="91">
        <v>1.3648</v>
      </c>
      <c r="I87" s="118">
        <v>0</v>
      </c>
      <c r="J87" s="185">
        <v>0</v>
      </c>
      <c r="K87" s="185">
        <v>0</v>
      </c>
      <c r="L87" s="185">
        <v>0</v>
      </c>
      <c r="M87" s="185">
        <v>0</v>
      </c>
      <c r="N87" s="185">
        <v>0</v>
      </c>
      <c r="O87" s="185">
        <v>0</v>
      </c>
      <c r="P87" s="111">
        <f t="shared" si="33"/>
        <v>1.3648</v>
      </c>
    </row>
    <row r="88" spans="1:18" ht="31.5" x14ac:dyDescent="0.25">
      <c r="A88" s="220"/>
      <c r="B88" s="251"/>
      <c r="C88" s="87" t="s">
        <v>25</v>
      </c>
      <c r="D88" s="95">
        <v>0</v>
      </c>
      <c r="E88" s="96">
        <v>0</v>
      </c>
      <c r="F88" s="95">
        <v>0</v>
      </c>
      <c r="G88" s="97">
        <v>0</v>
      </c>
      <c r="H88" s="95">
        <v>0</v>
      </c>
      <c r="I88" s="115">
        <v>0</v>
      </c>
      <c r="J88" s="186">
        <v>0</v>
      </c>
      <c r="K88" s="186">
        <v>0</v>
      </c>
      <c r="L88" s="186">
        <v>0</v>
      </c>
      <c r="M88" s="186">
        <v>0</v>
      </c>
      <c r="N88" s="186">
        <v>0</v>
      </c>
      <c r="O88" s="186">
        <v>0</v>
      </c>
      <c r="P88" s="111">
        <f t="shared" si="33"/>
        <v>0</v>
      </c>
    </row>
    <row r="89" spans="1:18" ht="15.75" customHeight="1" x14ac:dyDescent="0.25">
      <c r="A89" s="220" t="s">
        <v>66</v>
      </c>
      <c r="B89" s="251" t="s">
        <v>58</v>
      </c>
      <c r="C89" s="26" t="s">
        <v>18</v>
      </c>
      <c r="D89" s="55">
        <f>D90+D91+D92+D93</f>
        <v>0</v>
      </c>
      <c r="E89" s="59">
        <f>E90+E91+E92+E93</f>
        <v>0</v>
      </c>
      <c r="F89" s="65">
        <f>F90+F91+F92+F93</f>
        <v>0</v>
      </c>
      <c r="G89" s="65">
        <f t="shared" ref="G89:J89" si="48">G90+G91+G92+G93</f>
        <v>0</v>
      </c>
      <c r="H89" s="65">
        <f t="shared" si="48"/>
        <v>5261.6098000000002</v>
      </c>
      <c r="I89" s="63">
        <f t="shared" si="48"/>
        <v>0</v>
      </c>
      <c r="J89" s="65">
        <f t="shared" si="48"/>
        <v>0</v>
      </c>
      <c r="K89" s="65">
        <f t="shared" ref="K89:O89" si="49">K90+K91+K92+K93</f>
        <v>0</v>
      </c>
      <c r="L89" s="65">
        <f t="shared" si="49"/>
        <v>0</v>
      </c>
      <c r="M89" s="65">
        <f t="shared" si="49"/>
        <v>0</v>
      </c>
      <c r="N89" s="65">
        <f t="shared" si="49"/>
        <v>0</v>
      </c>
      <c r="O89" s="65">
        <f t="shared" si="49"/>
        <v>0</v>
      </c>
      <c r="P89" s="111">
        <f t="shared" si="33"/>
        <v>5261.6098000000002</v>
      </c>
    </row>
    <row r="90" spans="1:18" ht="31.5" x14ac:dyDescent="0.25">
      <c r="A90" s="220"/>
      <c r="B90" s="251"/>
      <c r="C90" s="87" t="s">
        <v>22</v>
      </c>
      <c r="D90" s="91">
        <v>0</v>
      </c>
      <c r="E90" s="92">
        <v>0</v>
      </c>
      <c r="F90" s="91">
        <v>0</v>
      </c>
      <c r="G90" s="93">
        <v>0</v>
      </c>
      <c r="H90" s="91">
        <v>0</v>
      </c>
      <c r="I90" s="118">
        <v>0</v>
      </c>
      <c r="J90" s="185">
        <v>0</v>
      </c>
      <c r="K90" s="185">
        <v>0</v>
      </c>
      <c r="L90" s="185">
        <v>0</v>
      </c>
      <c r="M90" s="185">
        <v>0</v>
      </c>
      <c r="N90" s="185">
        <v>0</v>
      </c>
      <c r="O90" s="185">
        <v>0</v>
      </c>
      <c r="P90" s="111">
        <f t="shared" si="33"/>
        <v>0</v>
      </c>
    </row>
    <row r="91" spans="1:18" ht="15.75" x14ac:dyDescent="0.25">
      <c r="A91" s="220"/>
      <c r="B91" s="251"/>
      <c r="C91" s="87" t="s">
        <v>23</v>
      </c>
      <c r="D91" s="91">
        <v>0</v>
      </c>
      <c r="E91" s="92">
        <v>0</v>
      </c>
      <c r="F91" s="91">
        <v>0</v>
      </c>
      <c r="G91" s="93">
        <v>0</v>
      </c>
      <c r="H91" s="91">
        <v>5255.0630000000001</v>
      </c>
      <c r="I91" s="118">
        <v>0</v>
      </c>
      <c r="J91" s="185">
        <v>0</v>
      </c>
      <c r="K91" s="185">
        <v>0</v>
      </c>
      <c r="L91" s="185">
        <v>0</v>
      </c>
      <c r="M91" s="185">
        <v>0</v>
      </c>
      <c r="N91" s="185">
        <v>0</v>
      </c>
      <c r="O91" s="185">
        <v>0</v>
      </c>
      <c r="P91" s="111">
        <f t="shared" si="33"/>
        <v>5255.0630000000001</v>
      </c>
    </row>
    <row r="92" spans="1:18" ht="15.75" x14ac:dyDescent="0.25">
      <c r="A92" s="220"/>
      <c r="B92" s="251"/>
      <c r="C92" s="87" t="s">
        <v>24</v>
      </c>
      <c r="D92" s="91">
        <v>0</v>
      </c>
      <c r="E92" s="92">
        <v>0</v>
      </c>
      <c r="F92" s="91">
        <v>0</v>
      </c>
      <c r="G92" s="93">
        <v>0</v>
      </c>
      <c r="H92" s="91">
        <v>6.5468000000000002</v>
      </c>
      <c r="I92" s="118">
        <v>0</v>
      </c>
      <c r="J92" s="185">
        <v>0</v>
      </c>
      <c r="K92" s="185">
        <v>0</v>
      </c>
      <c r="L92" s="185">
        <v>0</v>
      </c>
      <c r="M92" s="185">
        <v>0</v>
      </c>
      <c r="N92" s="185">
        <v>0</v>
      </c>
      <c r="O92" s="185">
        <v>0</v>
      </c>
      <c r="P92" s="111">
        <f t="shared" si="33"/>
        <v>6.5468000000000002</v>
      </c>
    </row>
    <row r="93" spans="1:18" ht="38.25" customHeight="1" x14ac:dyDescent="0.25">
      <c r="A93" s="220"/>
      <c r="B93" s="251"/>
      <c r="C93" s="87" t="s">
        <v>25</v>
      </c>
      <c r="D93" s="95">
        <v>0</v>
      </c>
      <c r="E93" s="96">
        <v>0</v>
      </c>
      <c r="F93" s="95">
        <v>0</v>
      </c>
      <c r="G93" s="97">
        <v>0</v>
      </c>
      <c r="H93" s="95">
        <v>0</v>
      </c>
      <c r="I93" s="115">
        <v>0</v>
      </c>
      <c r="J93" s="186">
        <v>0</v>
      </c>
      <c r="K93" s="186">
        <v>0</v>
      </c>
      <c r="L93" s="186">
        <v>0</v>
      </c>
      <c r="M93" s="186">
        <v>0</v>
      </c>
      <c r="N93" s="186">
        <v>0</v>
      </c>
      <c r="O93" s="186">
        <v>0</v>
      </c>
      <c r="P93" s="111">
        <f t="shared" si="33"/>
        <v>0</v>
      </c>
    </row>
    <row r="94" spans="1:18" ht="54" customHeight="1" x14ac:dyDescent="0.25">
      <c r="A94" s="107" t="s">
        <v>26</v>
      </c>
      <c r="B94" s="87" t="s">
        <v>2</v>
      </c>
      <c r="C94" s="87"/>
      <c r="D94" s="108">
        <f>D95+D100</f>
        <v>612.26499999999999</v>
      </c>
      <c r="E94" s="108">
        <f t="shared" ref="E94:G94" si="50">E95+E100</f>
        <v>1076.798</v>
      </c>
      <c r="F94" s="108">
        <f t="shared" si="50"/>
        <v>2517.79783</v>
      </c>
      <c r="G94" s="108">
        <f t="shared" si="50"/>
        <v>3470.8089299999997</v>
      </c>
      <c r="H94" s="108">
        <f>H95+H100</f>
        <v>560.46701000000007</v>
      </c>
      <c r="I94" s="109">
        <f>I95+I100</f>
        <v>601.64099999999996</v>
      </c>
      <c r="J94" s="108">
        <f>J95+J100</f>
        <v>1792.8999999999999</v>
      </c>
      <c r="K94" s="108">
        <f t="shared" ref="K94:O94" si="51">K95+K100</f>
        <v>954</v>
      </c>
      <c r="L94" s="108">
        <f t="shared" si="51"/>
        <v>1016.972</v>
      </c>
      <c r="M94" s="108">
        <f t="shared" si="51"/>
        <v>1016.972</v>
      </c>
      <c r="N94" s="108">
        <f t="shared" si="51"/>
        <v>1016.972</v>
      </c>
      <c r="O94" s="108">
        <f t="shared" si="51"/>
        <v>1016.972</v>
      </c>
      <c r="P94" s="111">
        <f t="shared" si="33"/>
        <v>15654.565769999997</v>
      </c>
    </row>
    <row r="95" spans="1:18" ht="15.75" x14ac:dyDescent="0.25">
      <c r="A95" s="219">
        <v>1</v>
      </c>
      <c r="B95" s="228" t="s">
        <v>29</v>
      </c>
      <c r="C95" s="26" t="s">
        <v>18</v>
      </c>
      <c r="D95" s="56">
        <f>D96+D97+D98+D99</f>
        <v>224.2</v>
      </c>
      <c r="E95" s="60">
        <f t="shared" ref="E95:H95" si="52">E96+E97+E98+E99</f>
        <v>168.2</v>
      </c>
      <c r="F95" s="61">
        <f t="shared" si="52"/>
        <v>134</v>
      </c>
      <c r="G95" s="61">
        <f t="shared" si="52"/>
        <v>216.64893000000001</v>
      </c>
      <c r="H95" s="61">
        <f t="shared" si="52"/>
        <v>100</v>
      </c>
      <c r="I95" s="66">
        <f t="shared" ref="I95:J95" si="53">I96+I97+I98+I99</f>
        <v>141.64099999999999</v>
      </c>
      <c r="J95" s="187">
        <f t="shared" si="53"/>
        <v>133.19999999999999</v>
      </c>
      <c r="K95" s="187">
        <f t="shared" ref="K95:O95" si="54">K96+K97+K98+K99</f>
        <v>300</v>
      </c>
      <c r="L95" s="187">
        <f t="shared" si="54"/>
        <v>400</v>
      </c>
      <c r="M95" s="187">
        <f t="shared" si="54"/>
        <v>400</v>
      </c>
      <c r="N95" s="187">
        <f t="shared" si="54"/>
        <v>400</v>
      </c>
      <c r="O95" s="187">
        <f t="shared" si="54"/>
        <v>400</v>
      </c>
      <c r="P95" s="111">
        <f t="shared" si="33"/>
        <v>3017.8899299999998</v>
      </c>
    </row>
    <row r="96" spans="1:18" ht="31.5" x14ac:dyDescent="0.25">
      <c r="A96" s="219"/>
      <c r="B96" s="228"/>
      <c r="C96" s="87" t="s">
        <v>22</v>
      </c>
      <c r="D96" s="95">
        <v>0</v>
      </c>
      <c r="E96" s="96">
        <v>0</v>
      </c>
      <c r="F96" s="95">
        <v>0</v>
      </c>
      <c r="G96" s="97">
        <v>0</v>
      </c>
      <c r="H96" s="95">
        <v>0</v>
      </c>
      <c r="I96" s="115">
        <v>0</v>
      </c>
      <c r="J96" s="186">
        <v>0</v>
      </c>
      <c r="K96" s="186">
        <v>0</v>
      </c>
      <c r="L96" s="186">
        <v>0</v>
      </c>
      <c r="M96" s="186">
        <v>0</v>
      </c>
      <c r="N96" s="186">
        <v>0</v>
      </c>
      <c r="O96" s="186">
        <v>0</v>
      </c>
      <c r="P96" s="111">
        <f t="shared" si="33"/>
        <v>0</v>
      </c>
      <c r="R96" s="64"/>
    </row>
    <row r="97" spans="1:17" ht="15.75" x14ac:dyDescent="0.25">
      <c r="A97" s="219"/>
      <c r="B97" s="228"/>
      <c r="C97" s="87" t="s">
        <v>23</v>
      </c>
      <c r="D97" s="95">
        <v>0</v>
      </c>
      <c r="E97" s="96">
        <v>0</v>
      </c>
      <c r="F97" s="95">
        <v>0</v>
      </c>
      <c r="G97" s="97">
        <v>0</v>
      </c>
      <c r="H97" s="95">
        <v>0</v>
      </c>
      <c r="I97" s="115">
        <v>0</v>
      </c>
      <c r="J97" s="186">
        <v>0</v>
      </c>
      <c r="K97" s="186">
        <v>0</v>
      </c>
      <c r="L97" s="186">
        <v>0</v>
      </c>
      <c r="M97" s="186">
        <v>0</v>
      </c>
      <c r="N97" s="186">
        <v>0</v>
      </c>
      <c r="O97" s="186">
        <v>0</v>
      </c>
      <c r="P97" s="111">
        <f t="shared" si="33"/>
        <v>0</v>
      </c>
    </row>
    <row r="98" spans="1:17" ht="15.75" x14ac:dyDescent="0.25">
      <c r="A98" s="219"/>
      <c r="B98" s="228"/>
      <c r="C98" s="87" t="s">
        <v>24</v>
      </c>
      <c r="D98" s="95">
        <v>224.2</v>
      </c>
      <c r="E98" s="96">
        <v>168.2</v>
      </c>
      <c r="F98" s="95">
        <v>134</v>
      </c>
      <c r="G98" s="95">
        <v>216.64893000000001</v>
      </c>
      <c r="H98" s="95">
        <v>100</v>
      </c>
      <c r="I98" s="115">
        <v>141.64099999999999</v>
      </c>
      <c r="J98" s="186">
        <v>133.19999999999999</v>
      </c>
      <c r="K98" s="186">
        <v>300</v>
      </c>
      <c r="L98" s="186">
        <v>400</v>
      </c>
      <c r="M98" s="186">
        <v>400</v>
      </c>
      <c r="N98" s="186">
        <v>400</v>
      </c>
      <c r="O98" s="186">
        <v>400</v>
      </c>
      <c r="P98" s="111">
        <f t="shared" si="33"/>
        <v>3017.8899299999998</v>
      </c>
    </row>
    <row r="99" spans="1:17" ht="31.5" x14ac:dyDescent="0.25">
      <c r="A99" s="219"/>
      <c r="B99" s="228"/>
      <c r="C99" s="87" t="s">
        <v>25</v>
      </c>
      <c r="D99" s="95">
        <v>0</v>
      </c>
      <c r="E99" s="96">
        <v>0</v>
      </c>
      <c r="F99" s="95">
        <v>0</v>
      </c>
      <c r="G99" s="97">
        <v>0</v>
      </c>
      <c r="H99" s="95">
        <v>0</v>
      </c>
      <c r="I99" s="115">
        <v>0</v>
      </c>
      <c r="J99" s="186">
        <v>0</v>
      </c>
      <c r="K99" s="186">
        <v>0</v>
      </c>
      <c r="L99" s="186">
        <v>0</v>
      </c>
      <c r="M99" s="186">
        <v>0</v>
      </c>
      <c r="N99" s="186">
        <v>0</v>
      </c>
      <c r="O99" s="186">
        <v>0</v>
      </c>
      <c r="P99" s="111">
        <f t="shared" si="33"/>
        <v>0</v>
      </c>
      <c r="Q99" s="80"/>
    </row>
    <row r="100" spans="1:17" s="1" customFormat="1" ht="15.75" x14ac:dyDescent="0.25">
      <c r="A100" s="219">
        <v>2</v>
      </c>
      <c r="B100" s="228" t="s">
        <v>30</v>
      </c>
      <c r="C100" s="26" t="s">
        <v>18</v>
      </c>
      <c r="D100" s="56">
        <f>D101+D102+D103+D104</f>
        <v>388.065</v>
      </c>
      <c r="E100" s="60">
        <f t="shared" ref="E100:H100" si="55">E101+E102+E103+E104</f>
        <v>908.59800000000007</v>
      </c>
      <c r="F100" s="61">
        <f t="shared" si="55"/>
        <v>2383.79783</v>
      </c>
      <c r="G100" s="79">
        <f t="shared" si="55"/>
        <v>3254.16</v>
      </c>
      <c r="H100" s="61">
        <f t="shared" si="55"/>
        <v>460.46701000000002</v>
      </c>
      <c r="I100" s="66">
        <f>I101+I102+I103+I104</f>
        <v>460</v>
      </c>
      <c r="J100" s="129">
        <f t="shared" ref="J100:O100" si="56">J101+J102+J103+J104</f>
        <v>1659.6999999999998</v>
      </c>
      <c r="K100" s="129">
        <f t="shared" si="56"/>
        <v>654</v>
      </c>
      <c r="L100" s="129">
        <f t="shared" si="56"/>
        <v>616.97199999999998</v>
      </c>
      <c r="M100" s="129">
        <f t="shared" si="56"/>
        <v>616.97199999999998</v>
      </c>
      <c r="N100" s="129">
        <f t="shared" si="56"/>
        <v>616.97199999999998</v>
      </c>
      <c r="O100" s="129">
        <f t="shared" si="56"/>
        <v>616.97199999999998</v>
      </c>
      <c r="P100" s="111">
        <f t="shared" si="33"/>
        <v>12636.67584</v>
      </c>
      <c r="Q100" s="3"/>
    </row>
    <row r="101" spans="1:17" ht="31.5" x14ac:dyDescent="0.25">
      <c r="A101" s="219"/>
      <c r="B101" s="228"/>
      <c r="C101" s="87" t="s">
        <v>22</v>
      </c>
      <c r="D101" s="61">
        <v>0</v>
      </c>
      <c r="E101" s="60">
        <v>0</v>
      </c>
      <c r="F101" s="61">
        <v>0</v>
      </c>
      <c r="G101" s="188">
        <v>0</v>
      </c>
      <c r="H101" s="61">
        <v>0</v>
      </c>
      <c r="I101" s="66">
        <f>I106+I126</f>
        <v>0</v>
      </c>
      <c r="J101" s="129">
        <f t="shared" ref="J101:O101" si="57">J106+J126</f>
        <v>0</v>
      </c>
      <c r="K101" s="129">
        <f t="shared" si="57"/>
        <v>0</v>
      </c>
      <c r="L101" s="129">
        <f t="shared" si="57"/>
        <v>0</v>
      </c>
      <c r="M101" s="129">
        <f t="shared" si="57"/>
        <v>0</v>
      </c>
      <c r="N101" s="129">
        <f t="shared" si="57"/>
        <v>0</v>
      </c>
      <c r="O101" s="129">
        <f t="shared" si="57"/>
        <v>0</v>
      </c>
      <c r="P101" s="111">
        <f t="shared" si="33"/>
        <v>0</v>
      </c>
    </row>
    <row r="102" spans="1:17" ht="15.75" x14ac:dyDescent="0.25">
      <c r="A102" s="219"/>
      <c r="B102" s="228"/>
      <c r="C102" s="87" t="s">
        <v>23</v>
      </c>
      <c r="D102" s="61">
        <v>0</v>
      </c>
      <c r="E102" s="61">
        <f>E127</f>
        <v>766.74800000000005</v>
      </c>
      <c r="F102" s="61">
        <f>F127</f>
        <v>2114.4699999999998</v>
      </c>
      <c r="G102" s="61">
        <f t="shared" ref="G102" si="58">G127</f>
        <v>2593.86</v>
      </c>
      <c r="H102" s="61">
        <v>0</v>
      </c>
      <c r="I102" s="66">
        <f>I107+I127</f>
        <v>0</v>
      </c>
      <c r="J102" s="129">
        <f>J107+J127</f>
        <v>1386.6999999999998</v>
      </c>
      <c r="K102" s="129">
        <f t="shared" ref="K102:O102" si="59">K107+K127</f>
        <v>0</v>
      </c>
      <c r="L102" s="129">
        <f t="shared" si="59"/>
        <v>0</v>
      </c>
      <c r="M102" s="129">
        <f t="shared" si="59"/>
        <v>0</v>
      </c>
      <c r="N102" s="129">
        <f t="shared" si="59"/>
        <v>0</v>
      </c>
      <c r="O102" s="129">
        <f t="shared" si="59"/>
        <v>0</v>
      </c>
      <c r="P102" s="111">
        <f t="shared" si="33"/>
        <v>6861.7779999999993</v>
      </c>
    </row>
    <row r="103" spans="1:17" ht="15.75" x14ac:dyDescent="0.25">
      <c r="A103" s="219"/>
      <c r="B103" s="228"/>
      <c r="C103" s="87" t="s">
        <v>24</v>
      </c>
      <c r="D103" s="61">
        <v>388.065</v>
      </c>
      <c r="E103" s="61">
        <f>E128</f>
        <v>141.85</v>
      </c>
      <c r="F103" s="61">
        <f t="shared" ref="F103:G103" si="60">F128</f>
        <v>269.32783000000001</v>
      </c>
      <c r="G103" s="61">
        <f t="shared" si="60"/>
        <v>660.3</v>
      </c>
      <c r="H103" s="61">
        <v>460.46701000000002</v>
      </c>
      <c r="I103" s="66">
        <f>I108+I128</f>
        <v>460</v>
      </c>
      <c r="J103" s="129">
        <f>J108+J128</f>
        <v>273</v>
      </c>
      <c r="K103" s="129">
        <f t="shared" ref="K103:O103" si="61">K108+K128</f>
        <v>654</v>
      </c>
      <c r="L103" s="129">
        <f t="shared" si="61"/>
        <v>616.97199999999998</v>
      </c>
      <c r="M103" s="129">
        <f t="shared" si="61"/>
        <v>616.97199999999998</v>
      </c>
      <c r="N103" s="129">
        <f t="shared" si="61"/>
        <v>616.97199999999998</v>
      </c>
      <c r="O103" s="129">
        <f t="shared" si="61"/>
        <v>616.97199999999998</v>
      </c>
      <c r="P103" s="111">
        <f t="shared" si="33"/>
        <v>5774.8978399999987</v>
      </c>
      <c r="Q103" s="74"/>
    </row>
    <row r="104" spans="1:17" ht="31.5" x14ac:dyDescent="0.25">
      <c r="A104" s="219"/>
      <c r="B104" s="228"/>
      <c r="C104" s="87" t="s">
        <v>25</v>
      </c>
      <c r="D104" s="61">
        <v>0</v>
      </c>
      <c r="E104" s="60">
        <v>0</v>
      </c>
      <c r="F104" s="61">
        <v>0</v>
      </c>
      <c r="G104" s="79">
        <v>0</v>
      </c>
      <c r="H104" s="61">
        <v>0</v>
      </c>
      <c r="I104" s="66">
        <f>I109+I129</f>
        <v>0</v>
      </c>
      <c r="J104" s="129">
        <f t="shared" ref="J104:O104" si="62">J109+J129</f>
        <v>0</v>
      </c>
      <c r="K104" s="129">
        <f t="shared" si="62"/>
        <v>0</v>
      </c>
      <c r="L104" s="129">
        <f t="shared" si="62"/>
        <v>0</v>
      </c>
      <c r="M104" s="129">
        <f t="shared" si="62"/>
        <v>0</v>
      </c>
      <c r="N104" s="129">
        <f t="shared" si="62"/>
        <v>0</v>
      </c>
      <c r="O104" s="129">
        <f t="shared" si="62"/>
        <v>0</v>
      </c>
      <c r="P104" s="111">
        <f t="shared" si="33"/>
        <v>0</v>
      </c>
    </row>
    <row r="105" spans="1:17" ht="15.75" x14ac:dyDescent="0.25">
      <c r="A105" s="231" t="s">
        <v>49</v>
      </c>
      <c r="B105" s="258" t="s">
        <v>78</v>
      </c>
      <c r="C105" s="26" t="s">
        <v>18</v>
      </c>
      <c r="D105" s="121">
        <f>D106+D107+D108+D109</f>
        <v>0</v>
      </c>
      <c r="E105" s="122">
        <f t="shared" ref="E105:I105" si="63">E106+E107+E108+E109</f>
        <v>0</v>
      </c>
      <c r="F105" s="123">
        <f t="shared" si="63"/>
        <v>0</v>
      </c>
      <c r="G105" s="124">
        <f t="shared" si="63"/>
        <v>0</v>
      </c>
      <c r="H105" s="123">
        <f t="shared" si="63"/>
        <v>0</v>
      </c>
      <c r="I105" s="63">
        <f t="shared" si="63"/>
        <v>0</v>
      </c>
      <c r="J105" s="123">
        <f>J106+J107+J108+J109</f>
        <v>1459.6999999999998</v>
      </c>
      <c r="K105" s="123">
        <f t="shared" ref="K105:O105" si="64">K106+K107+K108+K109</f>
        <v>0</v>
      </c>
      <c r="L105" s="123">
        <f t="shared" si="64"/>
        <v>0</v>
      </c>
      <c r="M105" s="123">
        <f t="shared" si="64"/>
        <v>0</v>
      </c>
      <c r="N105" s="123">
        <f t="shared" si="64"/>
        <v>0</v>
      </c>
      <c r="O105" s="123">
        <f t="shared" si="64"/>
        <v>0</v>
      </c>
      <c r="P105" s="128">
        <f t="shared" ref="P105:P109" si="65">SUM(D105:O105)</f>
        <v>1459.6999999999998</v>
      </c>
    </row>
    <row r="106" spans="1:17" ht="31.5" x14ac:dyDescent="0.25">
      <c r="A106" s="232"/>
      <c r="B106" s="259"/>
      <c r="C106" s="120" t="s">
        <v>22</v>
      </c>
      <c r="D106" s="125">
        <v>0</v>
      </c>
      <c r="E106" s="126">
        <v>0</v>
      </c>
      <c r="F106" s="125">
        <v>0</v>
      </c>
      <c r="G106" s="127">
        <v>0</v>
      </c>
      <c r="H106" s="125">
        <v>0</v>
      </c>
      <c r="I106" s="118">
        <v>0</v>
      </c>
      <c r="J106" s="125">
        <f>J111+J116+J121</f>
        <v>0</v>
      </c>
      <c r="K106" s="125">
        <f t="shared" ref="K106:O106" si="66">K111+K116+K121</f>
        <v>0</v>
      </c>
      <c r="L106" s="125">
        <f t="shared" si="66"/>
        <v>0</v>
      </c>
      <c r="M106" s="125">
        <f t="shared" si="66"/>
        <v>0</v>
      </c>
      <c r="N106" s="125">
        <f t="shared" si="66"/>
        <v>0</v>
      </c>
      <c r="O106" s="125">
        <f t="shared" si="66"/>
        <v>0</v>
      </c>
      <c r="P106" s="128">
        <f t="shared" si="65"/>
        <v>0</v>
      </c>
    </row>
    <row r="107" spans="1:17" ht="15.75" x14ac:dyDescent="0.25">
      <c r="A107" s="232"/>
      <c r="B107" s="259"/>
      <c r="C107" s="120" t="s">
        <v>23</v>
      </c>
      <c r="D107" s="125">
        <v>0</v>
      </c>
      <c r="E107" s="126">
        <v>0</v>
      </c>
      <c r="F107" s="125">
        <v>0</v>
      </c>
      <c r="G107" s="127">
        <v>0</v>
      </c>
      <c r="H107" s="125">
        <v>0</v>
      </c>
      <c r="I107" s="118">
        <v>0</v>
      </c>
      <c r="J107" s="125">
        <f>J112+J117+J122</f>
        <v>1386.6999999999998</v>
      </c>
      <c r="K107" s="125">
        <f t="shared" ref="K107:O107" si="67">K112+K117+K122</f>
        <v>0</v>
      </c>
      <c r="L107" s="125">
        <f t="shared" si="67"/>
        <v>0</v>
      </c>
      <c r="M107" s="125">
        <f t="shared" si="67"/>
        <v>0</v>
      </c>
      <c r="N107" s="125">
        <f t="shared" si="67"/>
        <v>0</v>
      </c>
      <c r="O107" s="125">
        <f t="shared" si="67"/>
        <v>0</v>
      </c>
      <c r="P107" s="128">
        <f t="shared" si="65"/>
        <v>1386.6999999999998</v>
      </c>
    </row>
    <row r="108" spans="1:17" ht="15.75" x14ac:dyDescent="0.25">
      <c r="A108" s="232"/>
      <c r="B108" s="259"/>
      <c r="C108" s="120" t="s">
        <v>24</v>
      </c>
      <c r="D108" s="125">
        <v>0</v>
      </c>
      <c r="E108" s="126">
        <v>0</v>
      </c>
      <c r="F108" s="125">
        <v>0</v>
      </c>
      <c r="G108" s="127">
        <v>0</v>
      </c>
      <c r="H108" s="125">
        <v>0</v>
      </c>
      <c r="I108" s="118">
        <v>0</v>
      </c>
      <c r="J108" s="125">
        <f>J113+J118+J123</f>
        <v>73</v>
      </c>
      <c r="K108" s="125">
        <f t="shared" ref="K108:O108" si="68">K113+K118+K123</f>
        <v>0</v>
      </c>
      <c r="L108" s="125">
        <f t="shared" si="68"/>
        <v>0</v>
      </c>
      <c r="M108" s="125">
        <f t="shared" si="68"/>
        <v>0</v>
      </c>
      <c r="N108" s="125">
        <f t="shared" si="68"/>
        <v>0</v>
      </c>
      <c r="O108" s="125">
        <f t="shared" si="68"/>
        <v>0</v>
      </c>
      <c r="P108" s="128">
        <f t="shared" si="65"/>
        <v>73</v>
      </c>
    </row>
    <row r="109" spans="1:17" ht="31.5" x14ac:dyDescent="0.25">
      <c r="A109" s="233"/>
      <c r="B109" s="260"/>
      <c r="C109" s="120" t="s">
        <v>25</v>
      </c>
      <c r="D109" s="125">
        <v>0</v>
      </c>
      <c r="E109" s="126">
        <v>0</v>
      </c>
      <c r="F109" s="125">
        <v>0</v>
      </c>
      <c r="G109" s="127">
        <v>0</v>
      </c>
      <c r="H109" s="125">
        <v>0</v>
      </c>
      <c r="I109" s="118">
        <v>0</v>
      </c>
      <c r="J109" s="125">
        <f>J114+J119+J124</f>
        <v>0</v>
      </c>
      <c r="K109" s="125">
        <f t="shared" ref="K109:O109" si="69">K114+K119+K124</f>
        <v>0</v>
      </c>
      <c r="L109" s="125">
        <f t="shared" si="69"/>
        <v>0</v>
      </c>
      <c r="M109" s="125">
        <f t="shared" si="69"/>
        <v>0</v>
      </c>
      <c r="N109" s="125">
        <f t="shared" si="69"/>
        <v>0</v>
      </c>
      <c r="O109" s="125">
        <f t="shared" si="69"/>
        <v>0</v>
      </c>
      <c r="P109" s="128">
        <f t="shared" si="65"/>
        <v>0</v>
      </c>
    </row>
    <row r="110" spans="1:17" ht="15.75" x14ac:dyDescent="0.25">
      <c r="A110" s="231" t="s">
        <v>79</v>
      </c>
      <c r="B110" s="234" t="s">
        <v>82</v>
      </c>
      <c r="C110" s="26" t="s">
        <v>18</v>
      </c>
      <c r="D110" s="121">
        <f>D111+D112+D113+D114</f>
        <v>0</v>
      </c>
      <c r="E110" s="122">
        <f t="shared" ref="E110:O110" si="70">E111+E112+E113+E114</f>
        <v>0</v>
      </c>
      <c r="F110" s="123">
        <f t="shared" si="70"/>
        <v>0</v>
      </c>
      <c r="G110" s="124">
        <f t="shared" si="70"/>
        <v>0</v>
      </c>
      <c r="H110" s="123">
        <f t="shared" si="70"/>
        <v>0</v>
      </c>
      <c r="I110" s="63">
        <f t="shared" si="70"/>
        <v>0</v>
      </c>
      <c r="J110" s="123">
        <f t="shared" si="70"/>
        <v>269.11439999999999</v>
      </c>
      <c r="K110" s="123">
        <f t="shared" si="70"/>
        <v>0</v>
      </c>
      <c r="L110" s="123">
        <f t="shared" si="70"/>
        <v>0</v>
      </c>
      <c r="M110" s="123">
        <f t="shared" si="70"/>
        <v>0</v>
      </c>
      <c r="N110" s="123">
        <f t="shared" si="70"/>
        <v>0</v>
      </c>
      <c r="O110" s="123">
        <f t="shared" si="70"/>
        <v>0</v>
      </c>
      <c r="P110" s="128">
        <f t="shared" ref="P110:P114" si="71">SUM(D110:O110)</f>
        <v>269.11439999999999</v>
      </c>
    </row>
    <row r="111" spans="1:17" ht="31.5" x14ac:dyDescent="0.25">
      <c r="A111" s="232"/>
      <c r="B111" s="235"/>
      <c r="C111" s="120" t="s">
        <v>22</v>
      </c>
      <c r="D111" s="125">
        <v>0</v>
      </c>
      <c r="E111" s="126">
        <v>0</v>
      </c>
      <c r="F111" s="125">
        <v>0</v>
      </c>
      <c r="G111" s="127">
        <v>0</v>
      </c>
      <c r="H111" s="125">
        <v>0</v>
      </c>
      <c r="I111" s="118">
        <v>0</v>
      </c>
      <c r="J111" s="125">
        <v>0</v>
      </c>
      <c r="K111" s="125">
        <v>0</v>
      </c>
      <c r="L111" s="125">
        <v>0</v>
      </c>
      <c r="M111" s="125">
        <v>0</v>
      </c>
      <c r="N111" s="125">
        <v>0</v>
      </c>
      <c r="O111" s="125">
        <v>0</v>
      </c>
      <c r="P111" s="128">
        <f t="shared" si="71"/>
        <v>0</v>
      </c>
    </row>
    <row r="112" spans="1:17" ht="15.75" x14ac:dyDescent="0.25">
      <c r="A112" s="232"/>
      <c r="B112" s="235"/>
      <c r="C112" s="120" t="s">
        <v>23</v>
      </c>
      <c r="D112" s="125">
        <v>0</v>
      </c>
      <c r="E112" s="126">
        <v>0</v>
      </c>
      <c r="F112" s="125">
        <v>0</v>
      </c>
      <c r="G112" s="127">
        <v>0</v>
      </c>
      <c r="H112" s="125">
        <v>0</v>
      </c>
      <c r="I112" s="118">
        <v>0</v>
      </c>
      <c r="J112" s="125">
        <v>255.65440000000001</v>
      </c>
      <c r="K112" s="125">
        <v>0</v>
      </c>
      <c r="L112" s="125">
        <v>0</v>
      </c>
      <c r="M112" s="125">
        <v>0</v>
      </c>
      <c r="N112" s="125">
        <v>0</v>
      </c>
      <c r="O112" s="125">
        <v>0</v>
      </c>
      <c r="P112" s="128">
        <f t="shared" si="71"/>
        <v>255.65440000000001</v>
      </c>
    </row>
    <row r="113" spans="1:16" ht="15.75" x14ac:dyDescent="0.25">
      <c r="A113" s="232"/>
      <c r="B113" s="235"/>
      <c r="C113" s="120" t="s">
        <v>24</v>
      </c>
      <c r="D113" s="125">
        <v>0</v>
      </c>
      <c r="E113" s="126">
        <v>0</v>
      </c>
      <c r="F113" s="125">
        <v>0</v>
      </c>
      <c r="G113" s="127">
        <v>0</v>
      </c>
      <c r="H113" s="125">
        <v>0</v>
      </c>
      <c r="I113" s="118">
        <v>0</v>
      </c>
      <c r="J113" s="125">
        <v>13.46</v>
      </c>
      <c r="K113" s="125">
        <v>0</v>
      </c>
      <c r="L113" s="125">
        <v>0</v>
      </c>
      <c r="M113" s="125">
        <v>0</v>
      </c>
      <c r="N113" s="125">
        <v>0</v>
      </c>
      <c r="O113" s="125">
        <v>0</v>
      </c>
      <c r="P113" s="128">
        <f t="shared" si="71"/>
        <v>13.46</v>
      </c>
    </row>
    <row r="114" spans="1:16" ht="31.5" x14ac:dyDescent="0.25">
      <c r="A114" s="233"/>
      <c r="B114" s="236"/>
      <c r="C114" s="120" t="s">
        <v>25</v>
      </c>
      <c r="D114" s="125">
        <v>0</v>
      </c>
      <c r="E114" s="126">
        <v>0</v>
      </c>
      <c r="F114" s="125">
        <v>0</v>
      </c>
      <c r="G114" s="127">
        <v>0</v>
      </c>
      <c r="H114" s="125">
        <v>0</v>
      </c>
      <c r="I114" s="118">
        <v>0</v>
      </c>
      <c r="J114" s="125">
        <v>0</v>
      </c>
      <c r="K114" s="125">
        <v>0</v>
      </c>
      <c r="L114" s="125">
        <v>0</v>
      </c>
      <c r="M114" s="125">
        <v>0</v>
      </c>
      <c r="N114" s="125">
        <v>0</v>
      </c>
      <c r="O114" s="125">
        <v>0</v>
      </c>
      <c r="P114" s="128">
        <f t="shared" si="71"/>
        <v>0</v>
      </c>
    </row>
    <row r="115" spans="1:16" ht="15.75" x14ac:dyDescent="0.25">
      <c r="A115" s="231" t="s">
        <v>80</v>
      </c>
      <c r="B115" s="234" t="s">
        <v>84</v>
      </c>
      <c r="C115" s="26" t="s">
        <v>18</v>
      </c>
      <c r="D115" s="121">
        <f t="shared" ref="D115:O115" si="72">D116+D117+D118+D119</f>
        <v>0</v>
      </c>
      <c r="E115" s="122">
        <f t="shared" si="72"/>
        <v>0</v>
      </c>
      <c r="F115" s="123">
        <f t="shared" si="72"/>
        <v>0</v>
      </c>
      <c r="G115" s="124">
        <f t="shared" si="72"/>
        <v>0</v>
      </c>
      <c r="H115" s="123">
        <f t="shared" si="72"/>
        <v>0</v>
      </c>
      <c r="I115" s="63">
        <f t="shared" si="72"/>
        <v>0</v>
      </c>
      <c r="J115" s="123">
        <f t="shared" si="72"/>
        <v>427.97772999999995</v>
      </c>
      <c r="K115" s="123">
        <f t="shared" si="72"/>
        <v>0</v>
      </c>
      <c r="L115" s="123">
        <f t="shared" si="72"/>
        <v>0</v>
      </c>
      <c r="M115" s="123">
        <f t="shared" si="72"/>
        <v>0</v>
      </c>
      <c r="N115" s="123">
        <f t="shared" si="72"/>
        <v>0</v>
      </c>
      <c r="O115" s="123">
        <f t="shared" si="72"/>
        <v>0</v>
      </c>
      <c r="P115" s="128">
        <f t="shared" ref="P115:P124" si="73">SUM(D115:O115)</f>
        <v>427.97772999999995</v>
      </c>
    </row>
    <row r="116" spans="1:16" ht="31.5" x14ac:dyDescent="0.25">
      <c r="A116" s="232"/>
      <c r="B116" s="235"/>
      <c r="C116" s="120" t="s">
        <v>22</v>
      </c>
      <c r="D116" s="125">
        <v>0</v>
      </c>
      <c r="E116" s="126">
        <v>0</v>
      </c>
      <c r="F116" s="125">
        <v>0</v>
      </c>
      <c r="G116" s="127">
        <v>0</v>
      </c>
      <c r="H116" s="125">
        <v>0</v>
      </c>
      <c r="I116" s="118">
        <v>0</v>
      </c>
      <c r="J116" s="125">
        <v>0</v>
      </c>
      <c r="K116" s="125">
        <v>0</v>
      </c>
      <c r="L116" s="125">
        <v>0</v>
      </c>
      <c r="M116" s="125">
        <v>0</v>
      </c>
      <c r="N116" s="125">
        <v>0</v>
      </c>
      <c r="O116" s="125">
        <v>0</v>
      </c>
      <c r="P116" s="128">
        <f t="shared" si="73"/>
        <v>0</v>
      </c>
    </row>
    <row r="117" spans="1:16" ht="15.75" x14ac:dyDescent="0.25">
      <c r="A117" s="232"/>
      <c r="B117" s="235"/>
      <c r="C117" s="120" t="s">
        <v>23</v>
      </c>
      <c r="D117" s="125">
        <v>0</v>
      </c>
      <c r="E117" s="126">
        <v>0</v>
      </c>
      <c r="F117" s="125">
        <v>0</v>
      </c>
      <c r="G117" s="127">
        <v>0</v>
      </c>
      <c r="H117" s="125">
        <v>0</v>
      </c>
      <c r="I117" s="118">
        <v>0</v>
      </c>
      <c r="J117" s="125">
        <v>406.57772999999997</v>
      </c>
      <c r="K117" s="125">
        <v>0</v>
      </c>
      <c r="L117" s="125">
        <v>0</v>
      </c>
      <c r="M117" s="125">
        <v>0</v>
      </c>
      <c r="N117" s="125">
        <v>0</v>
      </c>
      <c r="O117" s="125">
        <v>0</v>
      </c>
      <c r="P117" s="128">
        <f t="shared" si="73"/>
        <v>406.57772999999997</v>
      </c>
    </row>
    <row r="118" spans="1:16" ht="15.75" x14ac:dyDescent="0.25">
      <c r="A118" s="232"/>
      <c r="B118" s="235"/>
      <c r="C118" s="120" t="s">
        <v>24</v>
      </c>
      <c r="D118" s="125">
        <v>0</v>
      </c>
      <c r="E118" s="126">
        <v>0</v>
      </c>
      <c r="F118" s="125">
        <v>0</v>
      </c>
      <c r="G118" s="127">
        <v>0</v>
      </c>
      <c r="H118" s="125">
        <v>0</v>
      </c>
      <c r="I118" s="118">
        <v>0</v>
      </c>
      <c r="J118" s="125">
        <v>21.4</v>
      </c>
      <c r="K118" s="125">
        <v>0</v>
      </c>
      <c r="L118" s="125">
        <v>0</v>
      </c>
      <c r="M118" s="125">
        <v>0</v>
      </c>
      <c r="N118" s="125">
        <v>0</v>
      </c>
      <c r="O118" s="125">
        <v>0</v>
      </c>
      <c r="P118" s="128">
        <f t="shared" si="73"/>
        <v>21.4</v>
      </c>
    </row>
    <row r="119" spans="1:16" ht="31.5" x14ac:dyDescent="0.25">
      <c r="A119" s="233"/>
      <c r="B119" s="236"/>
      <c r="C119" s="120" t="s">
        <v>25</v>
      </c>
      <c r="D119" s="125">
        <v>0</v>
      </c>
      <c r="E119" s="126">
        <v>0</v>
      </c>
      <c r="F119" s="125">
        <v>0</v>
      </c>
      <c r="G119" s="127">
        <v>0</v>
      </c>
      <c r="H119" s="125">
        <v>0</v>
      </c>
      <c r="I119" s="118">
        <v>0</v>
      </c>
      <c r="J119" s="125">
        <v>0</v>
      </c>
      <c r="K119" s="125">
        <v>0</v>
      </c>
      <c r="L119" s="125">
        <v>0</v>
      </c>
      <c r="M119" s="125">
        <v>0</v>
      </c>
      <c r="N119" s="125">
        <v>0</v>
      </c>
      <c r="O119" s="125">
        <v>0</v>
      </c>
      <c r="P119" s="128">
        <f t="shared" si="73"/>
        <v>0</v>
      </c>
    </row>
    <row r="120" spans="1:16" ht="15.75" x14ac:dyDescent="0.25">
      <c r="A120" s="231" t="s">
        <v>81</v>
      </c>
      <c r="B120" s="234" t="s">
        <v>85</v>
      </c>
      <c r="C120" s="26" t="s">
        <v>18</v>
      </c>
      <c r="D120" s="121">
        <f t="shared" ref="D120:O120" si="74">D121+D122+D123+D124</f>
        <v>0</v>
      </c>
      <c r="E120" s="122">
        <f t="shared" si="74"/>
        <v>0</v>
      </c>
      <c r="F120" s="123">
        <f t="shared" si="74"/>
        <v>0</v>
      </c>
      <c r="G120" s="124">
        <f t="shared" si="74"/>
        <v>0</v>
      </c>
      <c r="H120" s="123">
        <f t="shared" si="74"/>
        <v>0</v>
      </c>
      <c r="I120" s="63">
        <f t="shared" si="74"/>
        <v>0</v>
      </c>
      <c r="J120" s="123">
        <f t="shared" si="74"/>
        <v>762.60786999999993</v>
      </c>
      <c r="K120" s="123">
        <f t="shared" si="74"/>
        <v>0</v>
      </c>
      <c r="L120" s="123">
        <f t="shared" si="74"/>
        <v>0</v>
      </c>
      <c r="M120" s="123">
        <f t="shared" si="74"/>
        <v>0</v>
      </c>
      <c r="N120" s="123">
        <f t="shared" si="74"/>
        <v>0</v>
      </c>
      <c r="O120" s="123">
        <f t="shared" si="74"/>
        <v>0</v>
      </c>
      <c r="P120" s="128">
        <f t="shared" si="73"/>
        <v>762.60786999999993</v>
      </c>
    </row>
    <row r="121" spans="1:16" ht="31.5" x14ac:dyDescent="0.25">
      <c r="A121" s="232"/>
      <c r="B121" s="235"/>
      <c r="C121" s="120" t="s">
        <v>22</v>
      </c>
      <c r="D121" s="125">
        <v>0</v>
      </c>
      <c r="E121" s="126">
        <v>0</v>
      </c>
      <c r="F121" s="125">
        <v>0</v>
      </c>
      <c r="G121" s="127">
        <v>0</v>
      </c>
      <c r="H121" s="125">
        <v>0</v>
      </c>
      <c r="I121" s="118">
        <v>0</v>
      </c>
      <c r="J121" s="125">
        <v>0</v>
      </c>
      <c r="K121" s="125">
        <v>0</v>
      </c>
      <c r="L121" s="125">
        <v>0</v>
      </c>
      <c r="M121" s="125">
        <v>0</v>
      </c>
      <c r="N121" s="125">
        <v>0</v>
      </c>
      <c r="O121" s="125">
        <v>0</v>
      </c>
      <c r="P121" s="128">
        <f t="shared" si="73"/>
        <v>0</v>
      </c>
    </row>
    <row r="122" spans="1:16" ht="15.75" x14ac:dyDescent="0.25">
      <c r="A122" s="232"/>
      <c r="B122" s="235"/>
      <c r="C122" s="120" t="s">
        <v>23</v>
      </c>
      <c r="D122" s="125">
        <v>0</v>
      </c>
      <c r="E122" s="126">
        <v>0</v>
      </c>
      <c r="F122" s="125">
        <v>0</v>
      </c>
      <c r="G122" s="127">
        <v>0</v>
      </c>
      <c r="H122" s="125">
        <v>0</v>
      </c>
      <c r="I122" s="118">
        <v>0</v>
      </c>
      <c r="J122" s="125">
        <v>724.46786999999995</v>
      </c>
      <c r="K122" s="125">
        <v>0</v>
      </c>
      <c r="L122" s="125">
        <v>0</v>
      </c>
      <c r="M122" s="125">
        <v>0</v>
      </c>
      <c r="N122" s="125">
        <v>0</v>
      </c>
      <c r="O122" s="125">
        <v>0</v>
      </c>
      <c r="P122" s="128">
        <f t="shared" si="73"/>
        <v>724.46786999999995</v>
      </c>
    </row>
    <row r="123" spans="1:16" ht="15.75" x14ac:dyDescent="0.25">
      <c r="A123" s="232"/>
      <c r="B123" s="235"/>
      <c r="C123" s="120" t="s">
        <v>24</v>
      </c>
      <c r="D123" s="125">
        <v>0</v>
      </c>
      <c r="E123" s="126">
        <v>0</v>
      </c>
      <c r="F123" s="125">
        <v>0</v>
      </c>
      <c r="G123" s="127">
        <v>0</v>
      </c>
      <c r="H123" s="125">
        <v>0</v>
      </c>
      <c r="I123" s="118">
        <v>0</v>
      </c>
      <c r="J123" s="125">
        <v>38.14</v>
      </c>
      <c r="K123" s="125">
        <v>0</v>
      </c>
      <c r="L123" s="125">
        <v>0</v>
      </c>
      <c r="M123" s="125">
        <v>0</v>
      </c>
      <c r="N123" s="125">
        <v>0</v>
      </c>
      <c r="O123" s="125">
        <v>0</v>
      </c>
      <c r="P123" s="128">
        <f t="shared" si="73"/>
        <v>38.14</v>
      </c>
    </row>
    <row r="124" spans="1:16" ht="72.75" customHeight="1" x14ac:dyDescent="0.25">
      <c r="A124" s="233"/>
      <c r="B124" s="236"/>
      <c r="C124" s="120" t="s">
        <v>25</v>
      </c>
      <c r="D124" s="125">
        <v>0</v>
      </c>
      <c r="E124" s="126">
        <v>0</v>
      </c>
      <c r="F124" s="125">
        <v>0</v>
      </c>
      <c r="G124" s="127">
        <v>0</v>
      </c>
      <c r="H124" s="125">
        <v>0</v>
      </c>
      <c r="I124" s="118">
        <v>0</v>
      </c>
      <c r="J124" s="125">
        <v>0</v>
      </c>
      <c r="K124" s="125">
        <v>0</v>
      </c>
      <c r="L124" s="125">
        <v>0</v>
      </c>
      <c r="M124" s="125">
        <v>0</v>
      </c>
      <c r="N124" s="125">
        <v>0</v>
      </c>
      <c r="O124" s="125">
        <v>0</v>
      </c>
      <c r="P124" s="128">
        <f t="shared" si="73"/>
        <v>0</v>
      </c>
    </row>
    <row r="125" spans="1:16" ht="15.75" x14ac:dyDescent="0.25">
      <c r="A125" s="219" t="s">
        <v>83</v>
      </c>
      <c r="B125" s="228" t="s">
        <v>50</v>
      </c>
      <c r="C125" s="26" t="s">
        <v>18</v>
      </c>
      <c r="D125" s="56">
        <f>D126+D127+D128+D129</f>
        <v>388.065</v>
      </c>
      <c r="E125" s="60">
        <f t="shared" ref="E125:F125" si="75">E126+E127+E128+E129</f>
        <v>908.59800000000007</v>
      </c>
      <c r="F125" s="61">
        <f t="shared" si="75"/>
        <v>2383.79783</v>
      </c>
      <c r="G125" s="79">
        <f t="shared" ref="G125:J125" si="76">G126+G127+G128+G129</f>
        <v>3254.16</v>
      </c>
      <c r="H125" s="61">
        <f t="shared" si="76"/>
        <v>460.46701000000002</v>
      </c>
      <c r="I125" s="66">
        <f t="shared" si="76"/>
        <v>460</v>
      </c>
      <c r="J125" s="187">
        <f t="shared" si="76"/>
        <v>200</v>
      </c>
      <c r="K125" s="187">
        <f t="shared" ref="K125:O125" si="77">K126+K127+K128+K129</f>
        <v>654</v>
      </c>
      <c r="L125" s="187">
        <f t="shared" si="77"/>
        <v>616.97199999999998</v>
      </c>
      <c r="M125" s="187">
        <f t="shared" si="77"/>
        <v>616.97199999999998</v>
      </c>
      <c r="N125" s="187">
        <f t="shared" si="77"/>
        <v>616.97199999999998</v>
      </c>
      <c r="O125" s="187">
        <f t="shared" si="77"/>
        <v>616.97199999999998</v>
      </c>
      <c r="P125" s="111">
        <f t="shared" si="33"/>
        <v>11176.975839999999</v>
      </c>
    </row>
    <row r="126" spans="1:16" ht="31.5" x14ac:dyDescent="0.25">
      <c r="A126" s="219"/>
      <c r="B126" s="228"/>
      <c r="C126" s="87" t="s">
        <v>22</v>
      </c>
      <c r="D126" s="95">
        <v>0</v>
      </c>
      <c r="E126" s="96">
        <v>0</v>
      </c>
      <c r="F126" s="95">
        <v>0</v>
      </c>
      <c r="G126" s="98">
        <v>0</v>
      </c>
      <c r="H126" s="95">
        <v>0</v>
      </c>
      <c r="I126" s="115">
        <v>0</v>
      </c>
      <c r="J126" s="186">
        <v>0</v>
      </c>
      <c r="K126" s="186">
        <v>0</v>
      </c>
      <c r="L126" s="186">
        <v>0</v>
      </c>
      <c r="M126" s="186">
        <v>0</v>
      </c>
      <c r="N126" s="186">
        <v>0</v>
      </c>
      <c r="O126" s="186">
        <v>0</v>
      </c>
      <c r="P126" s="111">
        <f t="shared" si="33"/>
        <v>0</v>
      </c>
    </row>
    <row r="127" spans="1:16" ht="15.75" x14ac:dyDescent="0.25">
      <c r="A127" s="219"/>
      <c r="B127" s="228"/>
      <c r="C127" s="87" t="s">
        <v>23</v>
      </c>
      <c r="D127" s="95">
        <v>0</v>
      </c>
      <c r="E127" s="96">
        <v>766.74800000000005</v>
      </c>
      <c r="F127" s="95">
        <v>2114.4699999999998</v>
      </c>
      <c r="G127" s="98">
        <v>2593.86</v>
      </c>
      <c r="H127" s="95">
        <v>0</v>
      </c>
      <c r="I127" s="115">
        <v>0</v>
      </c>
      <c r="J127" s="186">
        <v>0</v>
      </c>
      <c r="K127" s="186">
        <v>0</v>
      </c>
      <c r="L127" s="186">
        <v>0</v>
      </c>
      <c r="M127" s="186">
        <v>0</v>
      </c>
      <c r="N127" s="186">
        <v>0</v>
      </c>
      <c r="O127" s="186">
        <v>0</v>
      </c>
      <c r="P127" s="111">
        <f t="shared" si="33"/>
        <v>5475.0779999999995</v>
      </c>
    </row>
    <row r="128" spans="1:16" ht="15.75" x14ac:dyDescent="0.25">
      <c r="A128" s="219"/>
      <c r="B128" s="228"/>
      <c r="C128" s="87" t="s">
        <v>24</v>
      </c>
      <c r="D128" s="95">
        <v>388.065</v>
      </c>
      <c r="E128" s="96">
        <v>141.85</v>
      </c>
      <c r="F128" s="95">
        <v>269.32783000000001</v>
      </c>
      <c r="G128" s="98">
        <v>660.3</v>
      </c>
      <c r="H128" s="95">
        <v>460.46701000000002</v>
      </c>
      <c r="I128" s="115">
        <v>460</v>
      </c>
      <c r="J128" s="186">
        <v>200</v>
      </c>
      <c r="K128" s="186">
        <v>654</v>
      </c>
      <c r="L128" s="186">
        <v>616.97199999999998</v>
      </c>
      <c r="M128" s="186">
        <v>616.97199999999998</v>
      </c>
      <c r="N128" s="186">
        <v>616.97199999999998</v>
      </c>
      <c r="O128" s="186">
        <v>616.97199999999998</v>
      </c>
      <c r="P128" s="111">
        <f t="shared" si="33"/>
        <v>5701.8978399999987</v>
      </c>
    </row>
    <row r="129" spans="1:17" ht="31.5" x14ac:dyDescent="0.25">
      <c r="A129" s="219"/>
      <c r="B129" s="228"/>
      <c r="C129" s="87" t="s">
        <v>25</v>
      </c>
      <c r="D129" s="95">
        <v>0</v>
      </c>
      <c r="E129" s="96">
        <v>0</v>
      </c>
      <c r="F129" s="95">
        <v>0</v>
      </c>
      <c r="G129" s="98">
        <v>0</v>
      </c>
      <c r="H129" s="95">
        <v>0</v>
      </c>
      <c r="I129" s="115">
        <v>0</v>
      </c>
      <c r="J129" s="186">
        <v>0</v>
      </c>
      <c r="K129" s="186">
        <v>0</v>
      </c>
      <c r="L129" s="186">
        <v>0</v>
      </c>
      <c r="M129" s="186">
        <v>0</v>
      </c>
      <c r="N129" s="186">
        <v>0</v>
      </c>
      <c r="O129" s="186">
        <v>0</v>
      </c>
      <c r="P129" s="111">
        <f t="shared" si="33"/>
        <v>0</v>
      </c>
    </row>
    <row r="130" spans="1:17" ht="44.25" customHeight="1" x14ac:dyDescent="0.25">
      <c r="A130" s="103" t="s">
        <v>26</v>
      </c>
      <c r="B130" s="229" t="s">
        <v>34</v>
      </c>
      <c r="C130" s="229"/>
      <c r="D130" s="54">
        <f>D131+D136</f>
        <v>1327.2</v>
      </c>
      <c r="E130" s="58">
        <f t="shared" ref="E130:H130" si="78">E131+E136</f>
        <v>1291.19694</v>
      </c>
      <c r="F130" s="58">
        <f t="shared" si="78"/>
        <v>1715.54</v>
      </c>
      <c r="G130" s="110">
        <f t="shared" si="78"/>
        <v>1083.8</v>
      </c>
      <c r="H130" s="58">
        <f t="shared" si="78"/>
        <v>5132.7941499999997</v>
      </c>
      <c r="I130" s="67">
        <f t="shared" ref="I130:J130" si="79">I131+I136</f>
        <v>834.10071000000005</v>
      </c>
      <c r="J130" s="181">
        <f t="shared" si="79"/>
        <v>839</v>
      </c>
      <c r="K130" s="181">
        <f t="shared" ref="K130:O130" si="80">K131+K136</f>
        <v>731.87200000000007</v>
      </c>
      <c r="L130" s="181">
        <f t="shared" si="80"/>
        <v>1065</v>
      </c>
      <c r="M130" s="181">
        <f t="shared" si="80"/>
        <v>1065</v>
      </c>
      <c r="N130" s="181">
        <f t="shared" si="80"/>
        <v>1065</v>
      </c>
      <c r="O130" s="181">
        <f t="shared" si="80"/>
        <v>1065</v>
      </c>
      <c r="P130" s="111">
        <f t="shared" si="33"/>
        <v>17215.503799999999</v>
      </c>
      <c r="Q130" s="70"/>
    </row>
    <row r="131" spans="1:17" s="1" customFormat="1" ht="15.75" x14ac:dyDescent="0.25">
      <c r="A131" s="219">
        <v>1</v>
      </c>
      <c r="B131" s="228" t="s">
        <v>31</v>
      </c>
      <c r="C131" s="26" t="s">
        <v>18</v>
      </c>
      <c r="D131" s="56">
        <f>D132+D133+D134+D135</f>
        <v>713.1</v>
      </c>
      <c r="E131" s="61">
        <f t="shared" ref="E131:H131" si="81">E132+E133+E134+E135</f>
        <v>706.19694000000004</v>
      </c>
      <c r="F131" s="61">
        <f t="shared" si="81"/>
        <v>483.6</v>
      </c>
      <c r="G131" s="79">
        <f t="shared" si="81"/>
        <v>540.29999999999995</v>
      </c>
      <c r="H131" s="61">
        <f t="shared" si="81"/>
        <v>590.20000000000005</v>
      </c>
      <c r="I131" s="66">
        <f t="shared" ref="I131:J131" si="82">I132+I133+I134+I135</f>
        <v>300</v>
      </c>
      <c r="J131" s="187">
        <f t="shared" si="82"/>
        <v>200</v>
      </c>
      <c r="K131" s="187">
        <f t="shared" ref="K131:O131" si="83">K132+K133+K134+K135</f>
        <v>316.87200000000001</v>
      </c>
      <c r="L131" s="187">
        <f t="shared" si="83"/>
        <v>400</v>
      </c>
      <c r="M131" s="187">
        <f t="shared" si="83"/>
        <v>400</v>
      </c>
      <c r="N131" s="187">
        <f t="shared" si="83"/>
        <v>400</v>
      </c>
      <c r="O131" s="187">
        <f t="shared" si="83"/>
        <v>400</v>
      </c>
      <c r="P131" s="111">
        <f t="shared" si="33"/>
        <v>5450.2689399999999</v>
      </c>
      <c r="Q131" s="3"/>
    </row>
    <row r="132" spans="1:17" ht="31.5" x14ac:dyDescent="0.25">
      <c r="A132" s="219"/>
      <c r="B132" s="228"/>
      <c r="C132" s="87" t="s">
        <v>22</v>
      </c>
      <c r="D132" s="95">
        <v>0</v>
      </c>
      <c r="E132" s="96">
        <v>0</v>
      </c>
      <c r="F132" s="95">
        <v>0</v>
      </c>
      <c r="G132" s="98">
        <v>0</v>
      </c>
      <c r="H132" s="95">
        <v>0</v>
      </c>
      <c r="I132" s="115">
        <v>0</v>
      </c>
      <c r="J132" s="186">
        <v>0</v>
      </c>
      <c r="K132" s="186">
        <v>0</v>
      </c>
      <c r="L132" s="186">
        <v>0</v>
      </c>
      <c r="M132" s="186">
        <v>0</v>
      </c>
      <c r="N132" s="186">
        <v>0</v>
      </c>
      <c r="O132" s="186">
        <v>0</v>
      </c>
      <c r="P132" s="111">
        <f t="shared" si="33"/>
        <v>0</v>
      </c>
    </row>
    <row r="133" spans="1:17" ht="15.75" x14ac:dyDescent="0.25">
      <c r="A133" s="219"/>
      <c r="B133" s="228"/>
      <c r="C133" s="87" t="s">
        <v>23</v>
      </c>
      <c r="D133" s="95">
        <v>0</v>
      </c>
      <c r="E133" s="96">
        <v>0</v>
      </c>
      <c r="F133" s="95">
        <v>0</v>
      </c>
      <c r="G133" s="98">
        <v>0</v>
      </c>
      <c r="H133" s="95">
        <v>0</v>
      </c>
      <c r="I133" s="115">
        <v>0</v>
      </c>
      <c r="J133" s="186">
        <v>0</v>
      </c>
      <c r="K133" s="186">
        <v>0</v>
      </c>
      <c r="L133" s="186">
        <v>0</v>
      </c>
      <c r="M133" s="186">
        <v>0</v>
      </c>
      <c r="N133" s="186">
        <v>0</v>
      </c>
      <c r="O133" s="186">
        <v>0</v>
      </c>
      <c r="P133" s="111">
        <f t="shared" si="33"/>
        <v>0</v>
      </c>
    </row>
    <row r="134" spans="1:17" ht="15.75" x14ac:dyDescent="0.25">
      <c r="A134" s="219"/>
      <c r="B134" s="228"/>
      <c r="C134" s="87" t="s">
        <v>24</v>
      </c>
      <c r="D134" s="95">
        <v>713.1</v>
      </c>
      <c r="E134" s="95">
        <v>706.19694000000004</v>
      </c>
      <c r="F134" s="95">
        <v>483.6</v>
      </c>
      <c r="G134" s="98">
        <v>540.29999999999995</v>
      </c>
      <c r="H134" s="95">
        <v>590.20000000000005</v>
      </c>
      <c r="I134" s="115">
        <v>300</v>
      </c>
      <c r="J134" s="186">
        <v>200</v>
      </c>
      <c r="K134" s="186">
        <v>316.87200000000001</v>
      </c>
      <c r="L134" s="186">
        <v>400</v>
      </c>
      <c r="M134" s="186">
        <v>400</v>
      </c>
      <c r="N134" s="186">
        <v>400</v>
      </c>
      <c r="O134" s="186">
        <v>400</v>
      </c>
      <c r="P134" s="111">
        <f t="shared" si="33"/>
        <v>5450.2689399999999</v>
      </c>
    </row>
    <row r="135" spans="1:17" ht="31.5" x14ac:dyDescent="0.25">
      <c r="A135" s="219"/>
      <c r="B135" s="228"/>
      <c r="C135" s="87" t="s">
        <v>25</v>
      </c>
      <c r="D135" s="95">
        <v>0</v>
      </c>
      <c r="E135" s="96">
        <v>0</v>
      </c>
      <c r="F135" s="95">
        <v>0</v>
      </c>
      <c r="G135" s="98">
        <v>0</v>
      </c>
      <c r="H135" s="95">
        <v>0</v>
      </c>
      <c r="I135" s="115">
        <v>0</v>
      </c>
      <c r="J135" s="186">
        <v>0</v>
      </c>
      <c r="K135" s="186">
        <v>0</v>
      </c>
      <c r="L135" s="186">
        <v>0</v>
      </c>
      <c r="M135" s="186">
        <v>0</v>
      </c>
      <c r="N135" s="186">
        <v>0</v>
      </c>
      <c r="O135" s="186">
        <v>0</v>
      </c>
      <c r="P135" s="111">
        <f t="shared" si="33"/>
        <v>0</v>
      </c>
    </row>
    <row r="136" spans="1:17" s="1" customFormat="1" ht="15.75" x14ac:dyDescent="0.25">
      <c r="A136" s="227">
        <v>2</v>
      </c>
      <c r="B136" s="228" t="s">
        <v>32</v>
      </c>
      <c r="C136" s="26" t="s">
        <v>18</v>
      </c>
      <c r="D136" s="56">
        <f>D137+D138+D139+D140</f>
        <v>614.1</v>
      </c>
      <c r="E136" s="60">
        <f t="shared" ref="E136:H136" si="84">E137+E138+E139+E140</f>
        <v>585</v>
      </c>
      <c r="F136" s="61">
        <f t="shared" si="84"/>
        <v>1231.94</v>
      </c>
      <c r="G136" s="79">
        <f t="shared" si="84"/>
        <v>543.5</v>
      </c>
      <c r="H136" s="61">
        <f t="shared" si="84"/>
        <v>4542.5941499999999</v>
      </c>
      <c r="I136" s="66">
        <f t="shared" ref="I136:J136" si="85">I137+I138+I139+I140</f>
        <v>534.10071000000005</v>
      </c>
      <c r="J136" s="187">
        <f t="shared" si="85"/>
        <v>639</v>
      </c>
      <c r="K136" s="187">
        <f t="shared" ref="K136:O136" si="86">K137+K138+K139+K140</f>
        <v>415</v>
      </c>
      <c r="L136" s="187">
        <f t="shared" si="86"/>
        <v>665</v>
      </c>
      <c r="M136" s="187">
        <f t="shared" si="86"/>
        <v>665</v>
      </c>
      <c r="N136" s="187">
        <f t="shared" si="86"/>
        <v>665</v>
      </c>
      <c r="O136" s="187">
        <f t="shared" si="86"/>
        <v>665</v>
      </c>
      <c r="P136" s="111">
        <f t="shared" si="33"/>
        <v>11765.23486</v>
      </c>
      <c r="Q136" s="3"/>
    </row>
    <row r="137" spans="1:17" ht="31.5" x14ac:dyDescent="0.25">
      <c r="A137" s="227"/>
      <c r="B137" s="228"/>
      <c r="C137" s="87" t="s">
        <v>22</v>
      </c>
      <c r="D137" s="95">
        <v>0</v>
      </c>
      <c r="E137" s="96">
        <v>0</v>
      </c>
      <c r="F137" s="95">
        <v>0</v>
      </c>
      <c r="G137" s="98">
        <v>0</v>
      </c>
      <c r="H137" s="95">
        <v>0</v>
      </c>
      <c r="I137" s="115">
        <v>0</v>
      </c>
      <c r="J137" s="186">
        <v>0</v>
      </c>
      <c r="K137" s="186">
        <v>0</v>
      </c>
      <c r="L137" s="186">
        <v>0</v>
      </c>
      <c r="M137" s="186">
        <v>0</v>
      </c>
      <c r="N137" s="186">
        <v>0</v>
      </c>
      <c r="O137" s="186">
        <v>0</v>
      </c>
      <c r="P137" s="111">
        <f t="shared" si="33"/>
        <v>0</v>
      </c>
    </row>
    <row r="138" spans="1:17" ht="15.75" x14ac:dyDescent="0.25">
      <c r="A138" s="227"/>
      <c r="B138" s="228"/>
      <c r="C138" s="87" t="s">
        <v>23</v>
      </c>
      <c r="D138" s="95">
        <v>0</v>
      </c>
      <c r="E138" s="96">
        <v>354.6</v>
      </c>
      <c r="F138" s="95">
        <v>730.9</v>
      </c>
      <c r="G138" s="98">
        <v>0</v>
      </c>
      <c r="H138" s="95">
        <v>3509.3</v>
      </c>
      <c r="I138" s="115">
        <v>0</v>
      </c>
      <c r="J138" s="186">
        <v>0</v>
      </c>
      <c r="K138" s="186">
        <v>0</v>
      </c>
      <c r="L138" s="186">
        <v>0</v>
      </c>
      <c r="M138" s="186">
        <v>0</v>
      </c>
      <c r="N138" s="186">
        <v>0</v>
      </c>
      <c r="O138" s="186">
        <v>0</v>
      </c>
      <c r="P138" s="111">
        <f t="shared" ref="P138:P145" si="87">SUM(D138:O138)</f>
        <v>4594.8</v>
      </c>
    </row>
    <row r="139" spans="1:17" ht="15.75" x14ac:dyDescent="0.25">
      <c r="A139" s="227"/>
      <c r="B139" s="228"/>
      <c r="C139" s="87" t="s">
        <v>24</v>
      </c>
      <c r="D139" s="95">
        <v>614.1</v>
      </c>
      <c r="E139" s="96">
        <v>230.4</v>
      </c>
      <c r="F139" s="95">
        <v>501.04</v>
      </c>
      <c r="G139" s="98">
        <v>543.5</v>
      </c>
      <c r="H139" s="95">
        <v>1033.2941499999999</v>
      </c>
      <c r="I139" s="115">
        <v>534.10071000000005</v>
      </c>
      <c r="J139" s="186">
        <v>639</v>
      </c>
      <c r="K139" s="186">
        <v>415</v>
      </c>
      <c r="L139" s="186">
        <v>665</v>
      </c>
      <c r="M139" s="186">
        <v>665</v>
      </c>
      <c r="N139" s="186">
        <v>665</v>
      </c>
      <c r="O139" s="186">
        <v>665</v>
      </c>
      <c r="P139" s="111">
        <f t="shared" si="87"/>
        <v>7170.4348599999994</v>
      </c>
    </row>
    <row r="140" spans="1:17" ht="31.5" x14ac:dyDescent="0.25">
      <c r="A140" s="227"/>
      <c r="B140" s="228"/>
      <c r="C140" s="87" t="s">
        <v>25</v>
      </c>
      <c r="D140" s="95">
        <v>0</v>
      </c>
      <c r="E140" s="96">
        <v>0</v>
      </c>
      <c r="F140" s="95">
        <v>0</v>
      </c>
      <c r="G140" s="98">
        <v>0</v>
      </c>
      <c r="H140" s="95">
        <v>0</v>
      </c>
      <c r="I140" s="115">
        <v>0</v>
      </c>
      <c r="J140" s="186"/>
      <c r="K140" s="186"/>
      <c r="L140" s="186"/>
      <c r="M140" s="186"/>
      <c r="N140" s="186"/>
      <c r="O140" s="186"/>
      <c r="P140" s="111">
        <f t="shared" si="87"/>
        <v>0</v>
      </c>
    </row>
    <row r="141" spans="1:17" ht="15.75" x14ac:dyDescent="0.25">
      <c r="A141" s="226" t="s">
        <v>49</v>
      </c>
      <c r="B141" s="225" t="s">
        <v>68</v>
      </c>
      <c r="C141" s="26" t="s">
        <v>18</v>
      </c>
      <c r="D141" s="56">
        <f>D142+D143+D144+D145</f>
        <v>0</v>
      </c>
      <c r="E141" s="60">
        <f t="shared" ref="E141:I141" si="88">E142+E143+E144+E145</f>
        <v>373.3</v>
      </c>
      <c r="F141" s="61">
        <f t="shared" si="88"/>
        <v>765.13948000000005</v>
      </c>
      <c r="G141" s="79">
        <f t="shared" si="88"/>
        <v>0</v>
      </c>
      <c r="H141" s="61">
        <f t="shared" si="88"/>
        <v>3694</v>
      </c>
      <c r="I141" s="66">
        <f t="shared" si="88"/>
        <v>0</v>
      </c>
      <c r="J141" s="187">
        <f>J142+J143+J144+J145</f>
        <v>0</v>
      </c>
      <c r="K141" s="187">
        <f>K142+K143+K144+K145</f>
        <v>0</v>
      </c>
      <c r="L141" s="187">
        <f t="shared" ref="L141:O141" si="89">L142+L143+L144+L145</f>
        <v>0</v>
      </c>
      <c r="M141" s="187">
        <f t="shared" si="89"/>
        <v>0</v>
      </c>
      <c r="N141" s="187">
        <f t="shared" si="89"/>
        <v>0</v>
      </c>
      <c r="O141" s="187">
        <f t="shared" si="89"/>
        <v>0</v>
      </c>
      <c r="P141" s="111">
        <f t="shared" si="87"/>
        <v>4832.43948</v>
      </c>
    </row>
    <row r="142" spans="1:17" ht="31.5" x14ac:dyDescent="0.25">
      <c r="A142" s="227"/>
      <c r="B142" s="225"/>
      <c r="C142" s="87" t="s">
        <v>22</v>
      </c>
      <c r="D142" s="95">
        <v>0</v>
      </c>
      <c r="E142" s="96">
        <v>0</v>
      </c>
      <c r="F142" s="95">
        <v>0</v>
      </c>
      <c r="G142" s="98">
        <v>0</v>
      </c>
      <c r="H142" s="95">
        <v>0</v>
      </c>
      <c r="I142" s="115">
        <v>0</v>
      </c>
      <c r="J142" s="186">
        <v>0</v>
      </c>
      <c r="K142" s="186">
        <v>0</v>
      </c>
      <c r="L142" s="186">
        <v>0</v>
      </c>
      <c r="M142" s="186">
        <v>0</v>
      </c>
      <c r="N142" s="186">
        <v>0</v>
      </c>
      <c r="O142" s="186">
        <v>0</v>
      </c>
      <c r="P142" s="111">
        <f t="shared" si="87"/>
        <v>0</v>
      </c>
    </row>
    <row r="143" spans="1:17" ht="15.75" x14ac:dyDescent="0.25">
      <c r="A143" s="227"/>
      <c r="B143" s="225"/>
      <c r="C143" s="87" t="s">
        <v>23</v>
      </c>
      <c r="D143" s="95">
        <v>0</v>
      </c>
      <c r="E143" s="96">
        <v>354.6</v>
      </c>
      <c r="F143" s="95">
        <v>726.85266999999999</v>
      </c>
      <c r="G143" s="98">
        <v>0</v>
      </c>
      <c r="H143" s="95">
        <v>3509.3</v>
      </c>
      <c r="I143" s="115">
        <v>0</v>
      </c>
      <c r="J143" s="186">
        <v>0</v>
      </c>
      <c r="K143" s="186">
        <v>0</v>
      </c>
      <c r="L143" s="186">
        <v>0</v>
      </c>
      <c r="M143" s="186">
        <v>0</v>
      </c>
      <c r="N143" s="186">
        <v>0</v>
      </c>
      <c r="O143" s="186">
        <v>0</v>
      </c>
      <c r="P143" s="111">
        <f>SUM(D143:O143)</f>
        <v>4590.7526699999999</v>
      </c>
    </row>
    <row r="144" spans="1:17" ht="15.75" x14ac:dyDescent="0.25">
      <c r="A144" s="227"/>
      <c r="B144" s="225"/>
      <c r="C144" s="87" t="s">
        <v>24</v>
      </c>
      <c r="D144" s="95">
        <v>0</v>
      </c>
      <c r="E144" s="96">
        <v>18.7</v>
      </c>
      <c r="F144" s="95">
        <v>38.286810000000003</v>
      </c>
      <c r="G144" s="98">
        <v>0</v>
      </c>
      <c r="H144" s="95">
        <v>184.7</v>
      </c>
      <c r="I144" s="115">
        <v>0</v>
      </c>
      <c r="J144" s="186">
        <v>0</v>
      </c>
      <c r="K144" s="186">
        <v>0</v>
      </c>
      <c r="L144" s="186">
        <v>0</v>
      </c>
      <c r="M144" s="186">
        <v>0</v>
      </c>
      <c r="N144" s="186">
        <v>0</v>
      </c>
      <c r="O144" s="186">
        <v>0</v>
      </c>
      <c r="P144" s="111">
        <f t="shared" si="87"/>
        <v>241.68680999999998</v>
      </c>
    </row>
    <row r="145" spans="1:16" ht="31.5" x14ac:dyDescent="0.25">
      <c r="A145" s="227"/>
      <c r="B145" s="225"/>
      <c r="C145" s="87" t="s">
        <v>25</v>
      </c>
      <c r="D145" s="95">
        <v>0</v>
      </c>
      <c r="E145" s="96">
        <v>0</v>
      </c>
      <c r="F145" s="95">
        <v>0</v>
      </c>
      <c r="G145" s="98">
        <v>0</v>
      </c>
      <c r="H145" s="95">
        <v>0</v>
      </c>
      <c r="I145" s="115">
        <v>0</v>
      </c>
      <c r="J145" s="186">
        <v>0</v>
      </c>
      <c r="K145" s="186">
        <v>0</v>
      </c>
      <c r="L145" s="186">
        <v>0</v>
      </c>
      <c r="M145" s="186">
        <v>0</v>
      </c>
      <c r="N145" s="186">
        <v>0</v>
      </c>
      <c r="O145" s="186">
        <v>0</v>
      </c>
      <c r="P145" s="111">
        <f t="shared" si="87"/>
        <v>0</v>
      </c>
    </row>
  </sheetData>
  <mergeCells count="80">
    <mergeCell ref="A120:A124"/>
    <mergeCell ref="B120:B124"/>
    <mergeCell ref="A105:A109"/>
    <mergeCell ref="B105:B109"/>
    <mergeCell ref="A110:A114"/>
    <mergeCell ref="B110:B114"/>
    <mergeCell ref="A115:A119"/>
    <mergeCell ref="B115:B119"/>
    <mergeCell ref="C40:C42"/>
    <mergeCell ref="B54:B58"/>
    <mergeCell ref="A54:A58"/>
    <mergeCell ref="A74:A78"/>
    <mergeCell ref="B74:B78"/>
    <mergeCell ref="A44:A48"/>
    <mergeCell ref="B44:B48"/>
    <mergeCell ref="A59:A63"/>
    <mergeCell ref="B59:B63"/>
    <mergeCell ref="A64:A68"/>
    <mergeCell ref="B64:B68"/>
    <mergeCell ref="A69:A73"/>
    <mergeCell ref="B69:B73"/>
    <mergeCell ref="A49:A53"/>
    <mergeCell ref="B49:B53"/>
    <mergeCell ref="A84:A88"/>
    <mergeCell ref="B84:B88"/>
    <mergeCell ref="A89:A93"/>
    <mergeCell ref="B89:B93"/>
    <mergeCell ref="A79:A83"/>
    <mergeCell ref="B79:B83"/>
    <mergeCell ref="P40:P42"/>
    <mergeCell ref="B14:C14"/>
    <mergeCell ref="A37:A43"/>
    <mergeCell ref="F40:F42"/>
    <mergeCell ref="G40:G42"/>
    <mergeCell ref="H40:H42"/>
    <mergeCell ref="I40:I42"/>
    <mergeCell ref="E40:E42"/>
    <mergeCell ref="B25:C25"/>
    <mergeCell ref="B20:B24"/>
    <mergeCell ref="B15:B19"/>
    <mergeCell ref="B37:B43"/>
    <mergeCell ref="B26:B30"/>
    <mergeCell ref="K40:K42"/>
    <mergeCell ref="L40:L42"/>
    <mergeCell ref="M40:M42"/>
    <mergeCell ref="P7:P8"/>
    <mergeCell ref="A9:A13"/>
    <mergeCell ref="E2:H2"/>
    <mergeCell ref="A4:H4"/>
    <mergeCell ref="A5:H5"/>
    <mergeCell ref="A6:H6"/>
    <mergeCell ref="A7:A8"/>
    <mergeCell ref="C7:C8"/>
    <mergeCell ref="B7:B8"/>
    <mergeCell ref="B9:B13"/>
    <mergeCell ref="D7:O7"/>
    <mergeCell ref="E3:H3"/>
    <mergeCell ref="E1:F1"/>
    <mergeCell ref="A20:A24"/>
    <mergeCell ref="A15:A19"/>
    <mergeCell ref="B36:C36"/>
    <mergeCell ref="A26:A30"/>
    <mergeCell ref="A31:A35"/>
    <mergeCell ref="B31:B35"/>
    <mergeCell ref="N40:N42"/>
    <mergeCell ref="O40:O42"/>
    <mergeCell ref="B141:B145"/>
    <mergeCell ref="A141:A145"/>
    <mergeCell ref="J40:J42"/>
    <mergeCell ref="B136:B140"/>
    <mergeCell ref="A136:A140"/>
    <mergeCell ref="A131:A135"/>
    <mergeCell ref="B131:B135"/>
    <mergeCell ref="B100:B104"/>
    <mergeCell ref="B130:C130"/>
    <mergeCell ref="A125:A129"/>
    <mergeCell ref="A100:A104"/>
    <mergeCell ref="B125:B129"/>
    <mergeCell ref="B95:B99"/>
    <mergeCell ref="A95:A99"/>
  </mergeCells>
  <pageMargins left="0.31496062992125984" right="0.51181102362204722" top="0.59055118110236227" bottom="0.59055118110236227" header="0.31496062992125984" footer="0.31496062992125984"/>
  <pageSetup paperSize="9" scale="54" fitToHeight="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Прил.№4</vt:lpstr>
      <vt:lpstr> 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ЖуковаВА</dc:creator>
  <cp:lastModifiedBy>Пользователь Windows</cp:lastModifiedBy>
  <cp:lastPrinted>2024-12-23T13:39:48Z</cp:lastPrinted>
  <dcterms:created xsi:type="dcterms:W3CDTF">2013-11-28T08:39:16Z</dcterms:created>
  <dcterms:modified xsi:type="dcterms:W3CDTF">2024-12-23T13:59:05Z</dcterms:modified>
</cp:coreProperties>
</file>