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75" windowWidth="19095" windowHeight="11760" activeTab="1"/>
  </bookViews>
  <sheets>
    <sheet name="Прил.№4" sheetId="1" r:id="rId1"/>
    <sheet name=" 5" sheetId="2" r:id="rId2"/>
  </sheets>
  <definedNames>
    <definedName name="_xlnm._FilterDatabase" localSheetId="1" hidden="1">' 5'!$C$9:$P$105</definedName>
  </definedNames>
  <calcPr calcId="145621"/>
</workbook>
</file>

<file path=xl/calcChain.xml><?xml version="1.0" encoding="utf-8"?>
<calcChain xmlns="http://schemas.openxmlformats.org/spreadsheetml/2006/main">
  <c r="O106" i="2" l="1"/>
  <c r="N106" i="2"/>
  <c r="M106" i="2"/>
  <c r="L106" i="2"/>
  <c r="O101" i="2"/>
  <c r="N101" i="2"/>
  <c r="N95" i="2" s="1"/>
  <c r="M101" i="2"/>
  <c r="L101" i="2"/>
  <c r="O96" i="2"/>
  <c r="O95" i="2" s="1"/>
  <c r="N96" i="2"/>
  <c r="M96" i="2"/>
  <c r="M95" i="2" s="1"/>
  <c r="L96" i="2"/>
  <c r="L95" i="2" s="1"/>
  <c r="O90" i="2"/>
  <c r="N90" i="2"/>
  <c r="M90" i="2"/>
  <c r="L90" i="2"/>
  <c r="O85" i="2"/>
  <c r="N85" i="2"/>
  <c r="M85" i="2"/>
  <c r="L85" i="2"/>
  <c r="O80" i="2"/>
  <c r="O79" i="2" s="1"/>
  <c r="N80" i="2"/>
  <c r="N79" i="2" s="1"/>
  <c r="M80" i="2"/>
  <c r="L80" i="2"/>
  <c r="M79" i="2"/>
  <c r="L79" i="2"/>
  <c r="O74" i="2"/>
  <c r="N74" i="2"/>
  <c r="M74" i="2"/>
  <c r="L74" i="2"/>
  <c r="O69" i="2"/>
  <c r="N69" i="2"/>
  <c r="M69" i="2"/>
  <c r="L69" i="2"/>
  <c r="O64" i="2"/>
  <c r="N64" i="2"/>
  <c r="M64" i="2"/>
  <c r="L64" i="2"/>
  <c r="O59" i="2"/>
  <c r="N59" i="2"/>
  <c r="M59" i="2"/>
  <c r="L59" i="2"/>
  <c r="O54" i="2"/>
  <c r="N54" i="2"/>
  <c r="M54" i="2"/>
  <c r="L54" i="2"/>
  <c r="O49" i="2"/>
  <c r="N49" i="2"/>
  <c r="M49" i="2"/>
  <c r="L49" i="2"/>
  <c r="O44" i="2"/>
  <c r="N44" i="2"/>
  <c r="M44" i="2"/>
  <c r="L44" i="2"/>
  <c r="O39" i="2"/>
  <c r="O31" i="2" s="1"/>
  <c r="N39" i="2"/>
  <c r="N31" i="2" s="1"/>
  <c r="M39" i="2"/>
  <c r="L39" i="2"/>
  <c r="O32" i="2"/>
  <c r="N32" i="2"/>
  <c r="M32" i="2"/>
  <c r="M31" i="2" s="1"/>
  <c r="L32" i="2"/>
  <c r="L31" i="2" s="1"/>
  <c r="O26" i="2"/>
  <c r="O25" i="2" s="1"/>
  <c r="N26" i="2"/>
  <c r="N25" i="2" s="1"/>
  <c r="M26" i="2"/>
  <c r="L26" i="2"/>
  <c r="M25" i="2"/>
  <c r="L25" i="2"/>
  <c r="O20" i="2"/>
  <c r="N20" i="2"/>
  <c r="M20" i="2"/>
  <c r="L20" i="2"/>
  <c r="L14" i="2" s="1"/>
  <c r="O15" i="2"/>
  <c r="O14" i="2" s="1"/>
  <c r="O9" i="2" s="1"/>
  <c r="N15" i="2"/>
  <c r="N14" i="2" s="1"/>
  <c r="N9" i="2" s="1"/>
  <c r="M15" i="2"/>
  <c r="L15" i="2"/>
  <c r="M14" i="2"/>
  <c r="O12" i="2"/>
  <c r="N12" i="2"/>
  <c r="M12" i="2"/>
  <c r="L12" i="2"/>
  <c r="O11" i="2"/>
  <c r="N11" i="2"/>
  <c r="M11" i="2"/>
  <c r="L11" i="2"/>
  <c r="O10" i="2"/>
  <c r="N10" i="2"/>
  <c r="M10" i="2"/>
  <c r="L10" i="2"/>
  <c r="K106" i="2"/>
  <c r="K101" i="2"/>
  <c r="K96" i="2"/>
  <c r="K95" i="2" s="1"/>
  <c r="K90" i="2"/>
  <c r="K85" i="2"/>
  <c r="K80" i="2"/>
  <c r="K74" i="2"/>
  <c r="K69" i="2"/>
  <c r="K64" i="2"/>
  <c r="K59" i="2"/>
  <c r="K54" i="2"/>
  <c r="K49" i="2"/>
  <c r="K44" i="2"/>
  <c r="K39" i="2"/>
  <c r="K32" i="2"/>
  <c r="K31" i="2" s="1"/>
  <c r="K26" i="2"/>
  <c r="K25" i="2" s="1"/>
  <c r="K20" i="2"/>
  <c r="K15" i="2"/>
  <c r="K12" i="2"/>
  <c r="K11" i="2"/>
  <c r="K10" i="2"/>
  <c r="M9" i="2" l="1"/>
  <c r="K14" i="2"/>
  <c r="L9" i="2"/>
  <c r="K79" i="2"/>
  <c r="P45" i="2"/>
  <c r="P46" i="2"/>
  <c r="P47" i="2"/>
  <c r="P48" i="2"/>
  <c r="P50" i="2"/>
  <c r="P51" i="2"/>
  <c r="P52" i="2"/>
  <c r="P53" i="2"/>
  <c r="P55" i="2"/>
  <c r="P56" i="2"/>
  <c r="P57" i="2"/>
  <c r="P58" i="2"/>
  <c r="P60" i="2"/>
  <c r="P61" i="2"/>
  <c r="P62" i="2"/>
  <c r="P63" i="2"/>
  <c r="P65" i="2"/>
  <c r="P66" i="2"/>
  <c r="P67" i="2"/>
  <c r="P68" i="2"/>
  <c r="P70" i="2"/>
  <c r="P71" i="2"/>
  <c r="P72" i="2"/>
  <c r="P73" i="2"/>
  <c r="P75" i="2"/>
  <c r="P76" i="2"/>
  <c r="P77" i="2"/>
  <c r="P78" i="2"/>
  <c r="P81" i="2"/>
  <c r="P82" i="2"/>
  <c r="P83" i="2"/>
  <c r="P84" i="2"/>
  <c r="P86" i="2"/>
  <c r="P89" i="2"/>
  <c r="P91" i="2"/>
  <c r="P92" i="2"/>
  <c r="P93" i="2"/>
  <c r="P94" i="2"/>
  <c r="P97" i="2"/>
  <c r="P98" i="2"/>
  <c r="P99" i="2"/>
  <c r="P100" i="2"/>
  <c r="P102" i="2"/>
  <c r="P103" i="2"/>
  <c r="P104" i="2"/>
  <c r="P105" i="2"/>
  <c r="P107" i="2"/>
  <c r="P108" i="2"/>
  <c r="P109" i="2"/>
  <c r="P110" i="2"/>
  <c r="P38" i="2"/>
  <c r="P35" i="2"/>
  <c r="P13" i="2"/>
  <c r="P16" i="2"/>
  <c r="P17" i="2"/>
  <c r="P18" i="2"/>
  <c r="P19" i="2"/>
  <c r="P21" i="2"/>
  <c r="P22" i="2"/>
  <c r="P23" i="2"/>
  <c r="P24" i="2"/>
  <c r="P27" i="2"/>
  <c r="P28" i="2"/>
  <c r="P29" i="2"/>
  <c r="P30" i="2"/>
  <c r="P33" i="2"/>
  <c r="P34" i="2"/>
  <c r="J106" i="2"/>
  <c r="O30" i="1"/>
  <c r="N30" i="1"/>
  <c r="M30" i="1"/>
  <c r="L30" i="1"/>
  <c r="O28" i="1"/>
  <c r="O26" i="1" s="1"/>
  <c r="O8" i="1" s="1"/>
  <c r="N28" i="1"/>
  <c r="M28" i="1"/>
  <c r="L28" i="1"/>
  <c r="N26" i="1"/>
  <c r="M26" i="1"/>
  <c r="L26" i="1"/>
  <c r="O14" i="1"/>
  <c r="N14" i="1"/>
  <c r="M14" i="1"/>
  <c r="L14" i="1"/>
  <c r="O12" i="1"/>
  <c r="N12" i="1"/>
  <c r="M12" i="1"/>
  <c r="L12" i="1"/>
  <c r="O9" i="1"/>
  <c r="N9" i="1"/>
  <c r="N8" i="1" s="1"/>
  <c r="M9" i="1"/>
  <c r="M8" i="1" s="1"/>
  <c r="L9" i="1"/>
  <c r="L8" i="1" s="1"/>
  <c r="K30" i="1"/>
  <c r="K28" i="1"/>
  <c r="K26" i="1" s="1"/>
  <c r="K14" i="1"/>
  <c r="K12" i="1"/>
  <c r="K9" i="1"/>
  <c r="K9" i="2" l="1"/>
  <c r="K8" i="1"/>
  <c r="G30" i="1"/>
  <c r="P33" i="1" l="1"/>
  <c r="P32" i="1"/>
  <c r="P31" i="1"/>
  <c r="P27" i="1"/>
  <c r="P25" i="1"/>
  <c r="P20" i="1"/>
  <c r="P21" i="1"/>
  <c r="P22" i="1"/>
  <c r="P23" i="1"/>
  <c r="P24" i="1"/>
  <c r="P19" i="1"/>
  <c r="P15" i="1"/>
  <c r="P13" i="1"/>
  <c r="P11" i="1"/>
  <c r="P10" i="1"/>
  <c r="E30" i="1"/>
  <c r="D28" i="1"/>
  <c r="I106" i="2" l="1"/>
  <c r="H106" i="2"/>
  <c r="G106" i="2"/>
  <c r="F106" i="2"/>
  <c r="E106" i="2"/>
  <c r="D106" i="2"/>
  <c r="P106" i="2" l="1"/>
  <c r="H28" i="1"/>
  <c r="F87" i="2" l="1"/>
  <c r="G87" i="2"/>
  <c r="F88" i="2"/>
  <c r="G88" i="2"/>
  <c r="E87" i="2"/>
  <c r="P87" i="2" s="1"/>
  <c r="E88" i="2"/>
  <c r="P88" i="2" s="1"/>
  <c r="I28" i="1"/>
  <c r="J28" i="1"/>
  <c r="G28" i="1"/>
  <c r="H40" i="2" l="1"/>
  <c r="P40" i="2" s="1"/>
  <c r="H41" i="2"/>
  <c r="P41" i="2" s="1"/>
  <c r="H42" i="2"/>
  <c r="P42" i="2" s="1"/>
  <c r="H43" i="2"/>
  <c r="P43" i="2" s="1"/>
  <c r="H18" i="1"/>
  <c r="P18" i="1" s="1"/>
  <c r="J74" i="2" l="1"/>
  <c r="I74" i="2"/>
  <c r="H74" i="2"/>
  <c r="G74" i="2"/>
  <c r="F74" i="2"/>
  <c r="E74" i="2"/>
  <c r="D74" i="2"/>
  <c r="J69" i="2"/>
  <c r="I69" i="2"/>
  <c r="H69" i="2"/>
  <c r="G69" i="2"/>
  <c r="F69" i="2"/>
  <c r="E69" i="2"/>
  <c r="D69" i="2"/>
  <c r="P69" i="2" s="1"/>
  <c r="J64" i="2"/>
  <c r="I64" i="2"/>
  <c r="H64" i="2"/>
  <c r="G64" i="2"/>
  <c r="F64" i="2"/>
  <c r="E64" i="2"/>
  <c r="D64" i="2"/>
  <c r="J59" i="2"/>
  <c r="I59" i="2"/>
  <c r="H59" i="2"/>
  <c r="G59" i="2"/>
  <c r="F59" i="2"/>
  <c r="E59" i="2"/>
  <c r="D59" i="2"/>
  <c r="D80" i="2"/>
  <c r="E80" i="2"/>
  <c r="F80" i="2"/>
  <c r="G80" i="2"/>
  <c r="H80" i="2"/>
  <c r="I80" i="2"/>
  <c r="J80" i="2"/>
  <c r="J54" i="2"/>
  <c r="I54" i="2"/>
  <c r="H54" i="2"/>
  <c r="G54" i="2"/>
  <c r="F54" i="2"/>
  <c r="E54" i="2"/>
  <c r="D54" i="2"/>
  <c r="J49" i="2"/>
  <c r="I49" i="2"/>
  <c r="H49" i="2"/>
  <c r="G49" i="2"/>
  <c r="F49" i="2"/>
  <c r="E49" i="2"/>
  <c r="D49" i="2"/>
  <c r="P49" i="2" s="1"/>
  <c r="J44" i="2"/>
  <c r="I44" i="2"/>
  <c r="H44" i="2"/>
  <c r="F44" i="2"/>
  <c r="E44" i="2"/>
  <c r="D44" i="2"/>
  <c r="P64" i="2" l="1"/>
  <c r="P44" i="2"/>
  <c r="P74" i="2"/>
  <c r="P54" i="2"/>
  <c r="P59" i="2"/>
  <c r="P80" i="2"/>
  <c r="J10" i="2"/>
  <c r="J11" i="2"/>
  <c r="J12" i="2"/>
  <c r="J15" i="2"/>
  <c r="J20" i="2"/>
  <c r="J26" i="2"/>
  <c r="J25" i="2" s="1"/>
  <c r="J32" i="2"/>
  <c r="J39" i="2"/>
  <c r="J85" i="2"/>
  <c r="J79" i="2" s="1"/>
  <c r="J90" i="2"/>
  <c r="J96" i="2"/>
  <c r="J101" i="2"/>
  <c r="J12" i="1"/>
  <c r="J14" i="1"/>
  <c r="J26" i="1"/>
  <c r="J30" i="1"/>
  <c r="J9" i="1"/>
  <c r="J8" i="1" l="1"/>
  <c r="J31" i="2"/>
  <c r="J14" i="2"/>
  <c r="J95" i="2"/>
  <c r="J9" i="2" l="1"/>
  <c r="G11" i="2"/>
  <c r="F11" i="2"/>
  <c r="I90" i="2"/>
  <c r="H90" i="2"/>
  <c r="F90" i="2"/>
  <c r="E90" i="2"/>
  <c r="G26" i="1"/>
  <c r="G90" i="2"/>
  <c r="D90" i="2"/>
  <c r="P90" i="2" l="1"/>
  <c r="G12" i="2"/>
  <c r="G14" i="1"/>
  <c r="G39" i="2"/>
  <c r="H39" i="2"/>
  <c r="I39" i="2"/>
  <c r="I30" i="1"/>
  <c r="I26" i="1"/>
  <c r="I14" i="1"/>
  <c r="I12" i="1"/>
  <c r="I9" i="1"/>
  <c r="I26" i="2"/>
  <c r="I32" i="2"/>
  <c r="I85" i="2"/>
  <c r="I79" i="2" s="1"/>
  <c r="I96" i="2"/>
  <c r="I101" i="2"/>
  <c r="I15" i="2"/>
  <c r="I20" i="2"/>
  <c r="I12" i="2"/>
  <c r="I11" i="2"/>
  <c r="I10" i="2"/>
  <c r="E12" i="2"/>
  <c r="E11" i="2"/>
  <c r="I25" i="2" l="1"/>
  <c r="I8" i="1"/>
  <c r="I14" i="2"/>
  <c r="I95" i="2"/>
  <c r="I31" i="2"/>
  <c r="I9" i="2" l="1"/>
  <c r="E10" i="2"/>
  <c r="F10" i="2"/>
  <c r="G10" i="2"/>
  <c r="H10" i="2"/>
  <c r="D10" i="2"/>
  <c r="P10" i="2" s="1"/>
  <c r="H11" i="2"/>
  <c r="P11" i="2" s="1"/>
  <c r="D11" i="2"/>
  <c r="E32" i="2" l="1"/>
  <c r="F30" i="1"/>
  <c r="H30" i="1"/>
  <c r="P30" i="1" s="1"/>
  <c r="D30" i="1"/>
  <c r="H26" i="1"/>
  <c r="D26" i="1"/>
  <c r="E14" i="1"/>
  <c r="F14" i="1"/>
  <c r="H14" i="1"/>
  <c r="D14" i="1"/>
  <c r="P14" i="1" s="1"/>
  <c r="E12" i="1"/>
  <c r="F12" i="1"/>
  <c r="G12" i="1"/>
  <c r="H12" i="1"/>
  <c r="E9" i="1"/>
  <c r="F9" i="1"/>
  <c r="G9" i="1"/>
  <c r="H9" i="1"/>
  <c r="D9" i="1"/>
  <c r="H12" i="2"/>
  <c r="D12" i="2"/>
  <c r="E96" i="2"/>
  <c r="F96" i="2"/>
  <c r="G96" i="2"/>
  <c r="H96" i="2"/>
  <c r="D96" i="2"/>
  <c r="E85" i="2"/>
  <c r="E79" i="2" s="1"/>
  <c r="F85" i="2"/>
  <c r="F79" i="2" s="1"/>
  <c r="G85" i="2"/>
  <c r="G79" i="2" s="1"/>
  <c r="H85" i="2"/>
  <c r="H79" i="2" s="1"/>
  <c r="D85" i="2"/>
  <c r="D79" i="2" s="1"/>
  <c r="E101" i="2"/>
  <c r="F101" i="2"/>
  <c r="G101" i="2"/>
  <c r="H101" i="2"/>
  <c r="P101" i="2" s="1"/>
  <c r="D101" i="2"/>
  <c r="F32" i="2"/>
  <c r="G32" i="2"/>
  <c r="H32" i="2"/>
  <c r="D32" i="2"/>
  <c r="P32" i="2" s="1"/>
  <c r="E39" i="2"/>
  <c r="F39" i="2"/>
  <c r="D39" i="2"/>
  <c r="P39" i="2" s="1"/>
  <c r="E26" i="2"/>
  <c r="E25" i="2" s="1"/>
  <c r="F26" i="2"/>
  <c r="F25" i="2" s="1"/>
  <c r="G26" i="2"/>
  <c r="H26" i="2"/>
  <c r="D26" i="2"/>
  <c r="E20" i="2"/>
  <c r="F20" i="2"/>
  <c r="G20" i="2"/>
  <c r="H20" i="2"/>
  <c r="D20" i="2"/>
  <c r="P20" i="2" s="1"/>
  <c r="E15" i="2"/>
  <c r="F15" i="2"/>
  <c r="G15" i="2"/>
  <c r="H15" i="2"/>
  <c r="D15" i="2"/>
  <c r="P15" i="2" l="1"/>
  <c r="H8" i="1"/>
  <c r="P12" i="2"/>
  <c r="P26" i="2"/>
  <c r="P96" i="2"/>
  <c r="P85" i="2"/>
  <c r="P79" i="2"/>
  <c r="P9" i="1"/>
  <c r="G8" i="1"/>
  <c r="H25" i="2"/>
  <c r="G25" i="2"/>
  <c r="D25" i="2"/>
  <c r="F12" i="2"/>
  <c r="D14" i="2"/>
  <c r="G14" i="2"/>
  <c r="D31" i="2"/>
  <c r="G31" i="2"/>
  <c r="E31" i="2"/>
  <c r="H95" i="2"/>
  <c r="F95" i="2"/>
  <c r="G95" i="2"/>
  <c r="E95" i="2"/>
  <c r="D95" i="2"/>
  <c r="H14" i="2"/>
  <c r="F14" i="2"/>
  <c r="H31" i="2"/>
  <c r="E14" i="2"/>
  <c r="F31" i="2"/>
  <c r="D12" i="1"/>
  <c r="P12" i="1" s="1"/>
  <c r="P95" i="2" l="1"/>
  <c r="G9" i="2"/>
  <c r="E9" i="2"/>
  <c r="D9" i="2"/>
  <c r="P31" i="2"/>
  <c r="F9" i="2"/>
  <c r="P14" i="2"/>
  <c r="P25" i="2"/>
  <c r="H9" i="2"/>
  <c r="P9" i="2" s="1"/>
  <c r="D8" i="1"/>
  <c r="E29" i="1"/>
  <c r="E26" i="1"/>
  <c r="E8" i="1" l="1"/>
  <c r="P8" i="1" s="1"/>
  <c r="F26" i="1"/>
  <c r="F8" i="1" s="1"/>
  <c r="F29" i="1"/>
  <c r="P29" i="1" s="1"/>
  <c r="P28" i="1" s="1"/>
  <c r="P26" i="1" l="1"/>
</calcChain>
</file>

<file path=xl/sharedStrings.xml><?xml version="1.0" encoding="utf-8"?>
<sst xmlns="http://schemas.openxmlformats.org/spreadsheetml/2006/main" count="238" uniqueCount="78">
  <si>
    <t xml:space="preserve">РАСХОДЫ НА РЕАЛИЗАЦИЮ МУНИЦИПАЛЬНОЙ ПРОГРАММЫ </t>
  </si>
  <si>
    <t>Источники финансирования</t>
  </si>
  <si>
    <t>Мероприятия в области жилищно-коммунального хозяйства</t>
  </si>
  <si>
    <t>Отдельные мероприятия в области автомобильного транспорта</t>
  </si>
  <si>
    <t>Мероприятия в области национальной безопасности и правоохранительной деятельности</t>
  </si>
  <si>
    <t>Мероприятия в сфере дорожной деятельности</t>
  </si>
  <si>
    <t>Стоимость, тыс. руб.</t>
  </si>
  <si>
    <t>Содержание дорог в границах поселения</t>
  </si>
  <si>
    <t xml:space="preserve">статус </t>
  </si>
  <si>
    <t>Статус</t>
  </si>
  <si>
    <t>Наименованиемуниципальной программы, отдельного мероприятия</t>
  </si>
  <si>
    <t>Расходы (тыс.рублей)</t>
  </si>
  <si>
    <t xml:space="preserve">ИТОГО </t>
  </si>
  <si>
    <t>ПРОГНОЗНАЯ (СПРАВОЧНАЯ) ОЦЕНКА</t>
  </si>
  <si>
    <t>РЕСУРСНОГО ОБЕСПЕЧЕНИЯ РЕАЛИЗАЦИИ МУНИЦИПАЛЬНОЙ ПРОГРАММЫ</t>
  </si>
  <si>
    <t>ЗА СЧЕТ ВСЕХ ИСТОЧНИКОВ ФИНАНСИРОВАНИЯ</t>
  </si>
  <si>
    <t>Направление</t>
  </si>
  <si>
    <t>Мероприятие</t>
  </si>
  <si>
    <t>ВСЕГО</t>
  </si>
  <si>
    <t>Администрация Нагорского городского поселения</t>
  </si>
  <si>
    <t>муниципальная программа</t>
  </si>
  <si>
    <t>Наименованиемуниципальной программы, подпрограммы, отдельного мероприятия</t>
  </si>
  <si>
    <t>федеральный бюджет</t>
  </si>
  <si>
    <t>областной бюджет</t>
  </si>
  <si>
    <t>местный бюджет</t>
  </si>
  <si>
    <t>внебюджетные источники</t>
  </si>
  <si>
    <t>направление</t>
  </si>
  <si>
    <t>Пожарная безопасность</t>
  </si>
  <si>
    <t>Правоохранительная деятельность</t>
  </si>
  <si>
    <t>Содержание  дорог в границах поселения</t>
  </si>
  <si>
    <t>Жилищное хозяйство</t>
  </si>
  <si>
    <t>Коммунальное хозяйство</t>
  </si>
  <si>
    <t>Уличное освещение</t>
  </si>
  <si>
    <t>Благоустройство</t>
  </si>
  <si>
    <t>Приложение №5</t>
  </si>
  <si>
    <t>Благоустройство территория поселения</t>
  </si>
  <si>
    <t>Благоустройство территории поселения</t>
  </si>
  <si>
    <t>Приложение №4</t>
  </si>
  <si>
    <t>Ответственный исполнитель, соисполнитель,муниципальный заказчик (муниципальный заказчик-кооординатор)</t>
  </si>
  <si>
    <t>УТВЕРЖДЕНА</t>
  </si>
  <si>
    <t>УТВЕРЖДЕНЫ</t>
  </si>
  <si>
    <t>Итого</t>
  </si>
  <si>
    <t>Развитие территории муниципального образования Нагорского городского поселения Нагорского района Кировской области"</t>
  </si>
  <si>
    <t>Развитие территории муниципальгого образования Нагорского городского поселения Нагорского района Кировской области"</t>
  </si>
  <si>
    <t>1043,87119 (местный бюджет)</t>
  </si>
  <si>
    <t>Муниципальная программа</t>
  </si>
  <si>
    <t>1940,86784 (районный бюджет)</t>
  </si>
  <si>
    <t>1940,86784(районный бюджет)</t>
  </si>
  <si>
    <t xml:space="preserve"> </t>
  </si>
  <si>
    <t xml:space="preserve">Пассажирские перевозки </t>
  </si>
  <si>
    <t>2.1.</t>
  </si>
  <si>
    <t>Прочие мероприятия</t>
  </si>
  <si>
    <t xml:space="preserve">ЗА СЧЕТ СРЕДСТВ БЮДЖЕТА </t>
  </si>
  <si>
    <t>Ремонт автомобильной дороги по ул. Клубная Нагорского городского поселения</t>
  </si>
  <si>
    <t>Ремонт автомобильной дороги по ул. Коммуны Нагорского городского поселения</t>
  </si>
  <si>
    <t>Ремонт автомобильной дороги по ул. Леушина Нагорского городского поселения</t>
  </si>
  <si>
    <t>Ремонт автомобильной дороги по ул. Новая Нагорского городского поселения</t>
  </si>
  <si>
    <t>Ремонт автомобильной дороги по ул. Октябрьская Нагорского городского поселения</t>
  </si>
  <si>
    <t>Ремонт автомобильной дороги по ул. Пионерская Нагорского городского поселения</t>
  </si>
  <si>
    <t>Ремонт автомобильной дороги по ул. Труда Нагорского городского поселения</t>
  </si>
  <si>
    <t>Ремонт дорог в границах поселения, в. т.ч.</t>
  </si>
  <si>
    <t>2.1</t>
  </si>
  <si>
    <t>2.2</t>
  </si>
  <si>
    <t>2.3</t>
  </si>
  <si>
    <t>2.4</t>
  </si>
  <si>
    <t>2.5</t>
  </si>
  <si>
    <t>2.6</t>
  </si>
  <si>
    <t>2.7</t>
  </si>
  <si>
    <t>Ремонт дорог в границаах поселения в т.ч.</t>
  </si>
  <si>
    <t>Создание мест (площадок) накопления твердых коммунальных отходов</t>
  </si>
  <si>
    <r>
      <t xml:space="preserve">354,6 </t>
    </r>
    <r>
      <rPr>
        <sz val="10"/>
        <rFont val="Times New Roman"/>
        <family val="1"/>
        <charset val="204"/>
      </rPr>
      <t>Средства субсидии ОБ</t>
    </r>
  </si>
  <si>
    <r>
      <t>18,7</t>
    </r>
    <r>
      <rPr>
        <sz val="10"/>
        <rFont val="Times New Roman"/>
        <family val="1"/>
        <charset val="204"/>
      </rPr>
      <t>Средства софинансирования МБ</t>
    </r>
  </si>
  <si>
    <r>
      <t>726,85267</t>
    </r>
    <r>
      <rPr>
        <sz val="10"/>
        <rFont val="Times New Roman"/>
        <family val="1"/>
        <charset val="204"/>
      </rPr>
      <t>Средства субсидии ОБ</t>
    </r>
  </si>
  <si>
    <r>
      <t>38,28681</t>
    </r>
    <r>
      <rPr>
        <sz val="10"/>
        <rFont val="Times New Roman"/>
        <family val="1"/>
        <charset val="204"/>
      </rPr>
      <t>Средства софинансирования МБ</t>
    </r>
  </si>
  <si>
    <t>3512,1 Средства субсидии ОБ</t>
  </si>
  <si>
    <r>
      <t>184,7000</t>
    </r>
    <r>
      <rPr>
        <sz val="10"/>
        <color theme="1"/>
        <rFont val="Times New Roman"/>
        <family val="1"/>
        <charset val="204"/>
      </rPr>
      <t xml:space="preserve">Средства софинансирования МБ </t>
    </r>
  </si>
  <si>
    <t>постановлением администрации Нагорского городского поселения от 15.12.2023        №188</t>
  </si>
  <si>
    <t>постановлением администрации Нагорского городского поселения от 15.12.2023   №188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</si>
</sst>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0.0000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4"/>
      <color theme="3" tint="0.3999755851924192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0" fontId="0" fillId="0" borderId="0" xfId="0" applyFont="1"/>
    <xf numFmtId="0" fontId="12" fillId="0" borderId="0" xfId="0" applyFont="1"/>
    <xf numFmtId="0" fontId="14" fillId="0" borderId="0" xfId="0" applyFont="1"/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3" fillId="0" borderId="1" xfId="0" applyFont="1" applyBorder="1" applyAlignment="1">
      <alignment vertical="center" wrapText="1"/>
    </xf>
    <xf numFmtId="49" fontId="19" fillId="0" borderId="1" xfId="0" applyNumberFormat="1" applyFont="1" applyBorder="1"/>
    <xf numFmtId="0" fontId="19" fillId="0" borderId="1" xfId="0" applyFont="1" applyBorder="1" applyAlignment="1">
      <alignment vertical="top" wrapText="1"/>
    </xf>
    <xf numFmtId="49" fontId="20" fillId="0" borderId="1" xfId="0" applyNumberFormat="1" applyFont="1" applyBorder="1"/>
    <xf numFmtId="0" fontId="20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22" fillId="0" borderId="0" xfId="0" applyNumberFormat="1" applyFont="1" applyAlignment="1">
      <alignment wrapText="1"/>
    </xf>
    <xf numFmtId="0" fontId="7" fillId="0" borderId="0" xfId="0" applyFont="1" applyAlignment="1">
      <alignment horizontal="right"/>
    </xf>
    <xf numFmtId="164" fontId="1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/>
    </xf>
    <xf numFmtId="0" fontId="5" fillId="0" borderId="0" xfId="0" applyFont="1" applyAlignment="1"/>
    <xf numFmtId="164" fontId="23" fillId="0" borderId="0" xfId="0" applyNumberFormat="1" applyFont="1" applyAlignment="1">
      <alignment wrapText="1"/>
    </xf>
    <xf numFmtId="0" fontId="11" fillId="0" borderId="0" xfId="0" applyFont="1" applyAlignment="1"/>
    <xf numFmtId="1" fontId="19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/>
    <xf numFmtId="0" fontId="21" fillId="0" borderId="0" xfId="0" applyFont="1"/>
    <xf numFmtId="164" fontId="0" fillId="0" borderId="0" xfId="0" applyNumberFormat="1"/>
    <xf numFmtId="0" fontId="19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14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wrapText="1"/>
    </xf>
    <xf numFmtId="165" fontId="8" fillId="0" borderId="0" xfId="0" applyNumberFormat="1" applyFont="1" applyAlignment="1">
      <alignment vertical="center"/>
    </xf>
    <xf numFmtId="164" fontId="3" fillId="3" borderId="1" xfId="0" applyNumberFormat="1" applyFont="1" applyFill="1" applyBorder="1" applyAlignment="1">
      <alignment horizontal="center" wrapText="1"/>
    </xf>
    <xf numFmtId="164" fontId="17" fillId="3" borderId="1" xfId="0" applyNumberFormat="1" applyFont="1" applyFill="1" applyBorder="1" applyAlignment="1">
      <alignment horizontal="center" wrapText="1"/>
    </xf>
    <xf numFmtId="164" fontId="18" fillId="3" borderId="1" xfId="0" applyNumberFormat="1" applyFont="1" applyFill="1" applyBorder="1" applyAlignment="1">
      <alignment horizontal="center" wrapText="1"/>
    </xf>
    <xf numFmtId="164" fontId="24" fillId="3" borderId="1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15" fillId="3" borderId="1" xfId="0" applyNumberFormat="1" applyFont="1" applyFill="1" applyBorder="1" applyAlignment="1">
      <alignment vertical="center" wrapText="1"/>
    </xf>
    <xf numFmtId="164" fontId="15" fillId="3" borderId="1" xfId="0" applyNumberFormat="1" applyFont="1" applyFill="1" applyBorder="1" applyAlignment="1">
      <alignment wrapText="1"/>
    </xf>
    <xf numFmtId="0" fontId="15" fillId="0" borderId="0" xfId="0" applyFont="1"/>
    <xf numFmtId="165" fontId="3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>
      <alignment vertical="center" wrapText="1"/>
    </xf>
    <xf numFmtId="165" fontId="18" fillId="3" borderId="1" xfId="0" applyNumberFormat="1" applyFont="1" applyFill="1" applyBorder="1" applyAlignment="1">
      <alignment vertical="center" wrapText="1"/>
    </xf>
    <xf numFmtId="165" fontId="18" fillId="3" borderId="1" xfId="0" applyNumberFormat="1" applyFont="1" applyFill="1" applyBorder="1" applyAlignment="1">
      <alignment wrapText="1"/>
    </xf>
    <xf numFmtId="164" fontId="18" fillId="3" borderId="1" xfId="0" applyNumberFormat="1" applyFont="1" applyFill="1" applyBorder="1" applyAlignment="1">
      <alignment wrapText="1"/>
    </xf>
    <xf numFmtId="165" fontId="3" fillId="0" borderId="1" xfId="0" applyNumberFormat="1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18" fillId="4" borderId="1" xfId="0" applyNumberFormat="1" applyFont="1" applyFill="1" applyBorder="1" applyAlignment="1">
      <alignment vertical="center" wrapText="1"/>
    </xf>
    <xf numFmtId="165" fontId="17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165" fontId="18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wrapText="1"/>
    </xf>
    <xf numFmtId="0" fontId="0" fillId="0" borderId="0" xfId="0" applyBorder="1"/>
    <xf numFmtId="164" fontId="18" fillId="3" borderId="1" xfId="0" applyNumberFormat="1" applyFont="1" applyFill="1" applyBorder="1" applyAlignment="1">
      <alignment vertical="center" wrapText="1"/>
    </xf>
    <xf numFmtId="164" fontId="18" fillId="4" borderId="1" xfId="0" applyNumberFormat="1" applyFont="1" applyFill="1" applyBorder="1" applyAlignment="1">
      <alignment wrapText="1"/>
    </xf>
    <xf numFmtId="164" fontId="17" fillId="4" borderId="1" xfId="0" applyNumberFormat="1" applyFont="1" applyFill="1" applyBorder="1" applyAlignment="1">
      <alignment vertical="center" wrapText="1"/>
    </xf>
    <xf numFmtId="164" fontId="18" fillId="3" borderId="1" xfId="0" applyNumberFormat="1" applyFont="1" applyFill="1" applyBorder="1" applyAlignment="1">
      <alignment vertical="top" wrapText="1"/>
    </xf>
    <xf numFmtId="164" fontId="18" fillId="4" borderId="1" xfId="0" applyNumberFormat="1" applyFont="1" applyFill="1" applyBorder="1" applyAlignment="1">
      <alignment horizontal="left" wrapText="1"/>
    </xf>
    <xf numFmtId="164" fontId="18" fillId="0" borderId="1" xfId="0" applyNumberFormat="1" applyFont="1" applyBorder="1" applyAlignment="1">
      <alignment horizontal="left" wrapText="1"/>
    </xf>
    <xf numFmtId="164" fontId="17" fillId="3" borderId="1" xfId="0" applyNumberFormat="1" applyFont="1" applyFill="1" applyBorder="1" applyAlignment="1">
      <alignment horizontal="left" wrapText="1"/>
    </xf>
    <xf numFmtId="164" fontId="17" fillId="4" borderId="1" xfId="0" applyNumberFormat="1" applyFont="1" applyFill="1" applyBorder="1" applyAlignment="1">
      <alignment horizontal="left" wrapText="1"/>
    </xf>
    <xf numFmtId="164" fontId="17" fillId="0" borderId="1" xfId="0" applyNumberFormat="1" applyFont="1" applyBorder="1" applyAlignment="1">
      <alignment horizontal="left" wrapText="1"/>
    </xf>
    <xf numFmtId="164" fontId="18" fillId="3" borderId="1" xfId="0" applyNumberFormat="1" applyFont="1" applyFill="1" applyBorder="1" applyAlignment="1">
      <alignment horizontal="left" wrapText="1"/>
    </xf>
    <xf numFmtId="164" fontId="18" fillId="0" borderId="1" xfId="0" applyNumberFormat="1" applyFont="1" applyBorder="1" applyAlignment="1">
      <alignment horizontal="left" vertical="top" wrapText="1"/>
    </xf>
    <xf numFmtId="49" fontId="20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wrapText="1"/>
    </xf>
    <xf numFmtId="164" fontId="0" fillId="0" borderId="0" xfId="0" applyNumberFormat="1" applyAlignment="1">
      <alignment wrapText="1"/>
    </xf>
    <xf numFmtId="0" fontId="12" fillId="0" borderId="0" xfId="0" applyFont="1" applyAlignment="1">
      <alignment horizontal="left"/>
    </xf>
    <xf numFmtId="0" fontId="4" fillId="0" borderId="1" xfId="0" applyFont="1" applyBorder="1" applyAlignment="1">
      <alignment wrapText="1"/>
    </xf>
    <xf numFmtId="164" fontId="0" fillId="0" borderId="0" xfId="0" applyNumberFormat="1" applyAlignment="1">
      <alignment vertical="center" wrapText="1"/>
    </xf>
    <xf numFmtId="2" fontId="0" fillId="0" borderId="0" xfId="0" applyNumberFormat="1" applyAlignment="1">
      <alignment wrapText="1"/>
    </xf>
    <xf numFmtId="164" fontId="18" fillId="3" borderId="5" xfId="0" applyNumberFormat="1" applyFont="1" applyFill="1" applyBorder="1" applyAlignment="1">
      <alignment horizontal="left" wrapText="1"/>
    </xf>
    <xf numFmtId="49" fontId="20" fillId="3" borderId="3" xfId="0" applyNumberFormat="1" applyFont="1" applyFill="1" applyBorder="1" applyAlignment="1"/>
    <xf numFmtId="0" fontId="7" fillId="3" borderId="0" xfId="0" applyFont="1" applyFill="1" applyAlignment="1">
      <alignment wrapText="1"/>
    </xf>
    <xf numFmtId="0" fontId="11" fillId="3" borderId="1" xfId="0" applyFont="1" applyFill="1" applyBorder="1" applyAlignment="1">
      <alignment wrapText="1"/>
    </xf>
    <xf numFmtId="164" fontId="12" fillId="0" borderId="0" xfId="0" applyNumberFormat="1" applyFont="1"/>
    <xf numFmtId="164" fontId="18" fillId="3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left" vertical="top" wrapText="1"/>
    </xf>
    <xf numFmtId="2" fontId="18" fillId="3" borderId="1" xfId="0" applyNumberFormat="1" applyFont="1" applyFill="1" applyBorder="1" applyAlignment="1">
      <alignment vertical="center" wrapText="1"/>
    </xf>
    <xf numFmtId="166" fontId="18" fillId="3" borderId="1" xfId="0" applyNumberFormat="1" applyFont="1" applyFill="1" applyBorder="1" applyAlignment="1">
      <alignment wrapText="1"/>
    </xf>
    <xf numFmtId="164" fontId="3" fillId="4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15" fillId="4" borderId="1" xfId="0" applyFont="1" applyFill="1" applyBorder="1" applyAlignment="1">
      <alignment wrapText="1"/>
    </xf>
    <xf numFmtId="49" fontId="20" fillId="0" borderId="2" xfId="0" applyNumberFormat="1" applyFont="1" applyBorder="1"/>
    <xf numFmtId="0" fontId="11" fillId="0" borderId="2" xfId="0" applyFont="1" applyBorder="1" applyAlignment="1">
      <alignment horizontal="left" wrapText="1"/>
    </xf>
    <xf numFmtId="164" fontId="18" fillId="0" borderId="2" xfId="0" applyNumberFormat="1" applyFont="1" applyBorder="1" applyAlignment="1">
      <alignment horizontal="left" wrapText="1"/>
    </xf>
    <xf numFmtId="49" fontId="19" fillId="0" borderId="3" xfId="0" applyNumberFormat="1" applyFont="1" applyBorder="1" applyAlignment="1"/>
    <xf numFmtId="0" fontId="19" fillId="0" borderId="1" xfId="0" applyFont="1" applyBorder="1" applyAlignment="1">
      <alignment horizontal="left" wrapText="1"/>
    </xf>
    <xf numFmtId="164" fontId="18" fillId="0" borderId="1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2" fontId="15" fillId="0" borderId="1" xfId="0" applyNumberFormat="1" applyFont="1" applyBorder="1" applyAlignment="1">
      <alignment horizontal="left"/>
    </xf>
    <xf numFmtId="2" fontId="15" fillId="0" borderId="1" xfId="0" applyNumberFormat="1" applyFont="1" applyBorder="1" applyAlignment="1">
      <alignment horizontal="center"/>
    </xf>
    <xf numFmtId="164" fontId="26" fillId="3" borderId="1" xfId="0" applyNumberFormat="1" applyFont="1" applyFill="1" applyBorder="1" applyAlignment="1">
      <alignment horizontal="center" wrapText="1"/>
    </xf>
    <xf numFmtId="164" fontId="26" fillId="3" borderId="1" xfId="0" applyNumberFormat="1" applyFont="1" applyFill="1" applyBorder="1" applyAlignment="1">
      <alignment horizontal="left" wrapText="1"/>
    </xf>
    <xf numFmtId="164" fontId="26" fillId="4" borderId="1" xfId="0" applyNumberFormat="1" applyFont="1" applyFill="1" applyBorder="1" applyAlignment="1">
      <alignment horizontal="left" wrapText="1"/>
    </xf>
    <xf numFmtId="164" fontId="26" fillId="0" borderId="1" xfId="0" applyNumberFormat="1" applyFont="1" applyBorder="1" applyAlignment="1">
      <alignment horizontal="left" wrapText="1"/>
    </xf>
    <xf numFmtId="164" fontId="26" fillId="4" borderId="5" xfId="0" applyNumberFormat="1" applyFont="1" applyFill="1" applyBorder="1" applyAlignment="1">
      <alignment horizontal="left" wrapText="1"/>
    </xf>
    <xf numFmtId="164" fontId="26" fillId="0" borderId="5" xfId="0" applyNumberFormat="1" applyFont="1" applyBorder="1" applyAlignment="1">
      <alignment horizontal="left" wrapText="1"/>
    </xf>
    <xf numFmtId="164" fontId="27" fillId="3" borderId="1" xfId="0" applyNumberFormat="1" applyFont="1" applyFill="1" applyBorder="1" applyAlignment="1">
      <alignment horizontal="left" wrapText="1"/>
    </xf>
    <xf numFmtId="164" fontId="26" fillId="3" borderId="3" xfId="0" applyNumberFormat="1" applyFont="1" applyFill="1" applyBorder="1" applyAlignment="1">
      <alignment horizontal="center" wrapText="1"/>
    </xf>
    <xf numFmtId="164" fontId="26" fillId="3" borderId="3" xfId="0" applyNumberFormat="1" applyFont="1" applyFill="1" applyBorder="1" applyAlignment="1">
      <alignment horizontal="left" wrapText="1"/>
    </xf>
    <xf numFmtId="164" fontId="26" fillId="3" borderId="5" xfId="0" applyNumberFormat="1" applyFont="1" applyFill="1" applyBorder="1" applyAlignment="1">
      <alignment horizontal="left" wrapText="1"/>
    </xf>
    <xf numFmtId="164" fontId="27" fillId="3" borderId="1" xfId="0" applyNumberFormat="1" applyFont="1" applyFill="1" applyBorder="1" applyAlignment="1">
      <alignment horizontal="center" wrapText="1"/>
    </xf>
    <xf numFmtId="164" fontId="27" fillId="4" borderId="1" xfId="0" applyNumberFormat="1" applyFont="1" applyFill="1" applyBorder="1" applyAlignment="1">
      <alignment horizontal="left" wrapText="1"/>
    </xf>
    <xf numFmtId="164" fontId="27" fillId="0" borderId="1" xfId="0" applyNumberFormat="1" applyFont="1" applyBorder="1" applyAlignment="1">
      <alignment horizontal="left" wrapText="1"/>
    </xf>
    <xf numFmtId="164" fontId="26" fillId="4" borderId="3" xfId="0" applyNumberFormat="1" applyFont="1" applyFill="1" applyBorder="1" applyAlignment="1">
      <alignment horizontal="left" wrapText="1"/>
    </xf>
    <xf numFmtId="164" fontId="26" fillId="0" borderId="3" xfId="0" applyNumberFormat="1" applyFont="1" applyBorder="1" applyAlignment="1">
      <alignment horizontal="left" wrapText="1"/>
    </xf>
    <xf numFmtId="164" fontId="26" fillId="3" borderId="2" xfId="0" applyNumberFormat="1" applyFont="1" applyFill="1" applyBorder="1" applyAlignment="1">
      <alignment horizontal="center" wrapText="1"/>
    </xf>
    <xf numFmtId="164" fontId="26" fillId="3" borderId="2" xfId="0" applyNumberFormat="1" applyFont="1" applyFill="1" applyBorder="1" applyAlignment="1">
      <alignment horizontal="left" wrapText="1"/>
    </xf>
    <xf numFmtId="164" fontId="26" fillId="4" borderId="2" xfId="0" applyNumberFormat="1" applyFont="1" applyFill="1" applyBorder="1" applyAlignment="1">
      <alignment horizontal="left" wrapText="1"/>
    </xf>
    <xf numFmtId="164" fontId="26" fillId="0" borderId="2" xfId="0" applyNumberFormat="1" applyFont="1" applyBorder="1" applyAlignment="1">
      <alignment horizontal="left" wrapText="1"/>
    </xf>
    <xf numFmtId="164" fontId="26" fillId="0" borderId="1" xfId="0" applyNumberFormat="1" applyFont="1" applyBorder="1" applyAlignment="1">
      <alignment horizontal="left"/>
    </xf>
    <xf numFmtId="164" fontId="11" fillId="4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6" fillId="3" borderId="1" xfId="0" applyNumberFormat="1" applyFont="1" applyFill="1" applyBorder="1" applyAlignment="1">
      <alignment vertical="center" wrapText="1"/>
    </xf>
    <xf numFmtId="165" fontId="26" fillId="3" borderId="1" xfId="0" applyNumberFormat="1" applyFont="1" applyFill="1" applyBorder="1" applyAlignment="1">
      <alignment vertical="center" wrapText="1"/>
    </xf>
    <xf numFmtId="2" fontId="26" fillId="3" borderId="1" xfId="0" applyNumberFormat="1" applyFont="1" applyFill="1" applyBorder="1" applyAlignment="1">
      <alignment vertical="center" wrapText="1"/>
    </xf>
    <xf numFmtId="164" fontId="26" fillId="4" borderId="1" xfId="0" applyNumberFormat="1" applyFont="1" applyFill="1" applyBorder="1" applyAlignment="1">
      <alignment vertical="center" wrapText="1"/>
    </xf>
    <xf numFmtId="2" fontId="26" fillId="0" borderId="1" xfId="0" applyNumberFormat="1" applyFont="1" applyBorder="1" applyAlignment="1">
      <alignment vertical="center" wrapText="1"/>
    </xf>
    <xf numFmtId="165" fontId="26" fillId="0" borderId="1" xfId="0" applyNumberFormat="1" applyFont="1" applyBorder="1" applyAlignment="1">
      <alignment vertical="center" wrapText="1"/>
    </xf>
    <xf numFmtId="164" fontId="28" fillId="3" borderId="1" xfId="0" applyNumberFormat="1" applyFont="1" applyFill="1" applyBorder="1" applyAlignment="1">
      <alignment horizontal="center" wrapText="1"/>
    </xf>
    <xf numFmtId="164" fontId="26" fillId="3" borderId="1" xfId="0" applyNumberFormat="1" applyFont="1" applyFill="1" applyBorder="1" applyAlignment="1">
      <alignment wrapText="1"/>
    </xf>
    <xf numFmtId="165" fontId="26" fillId="3" borderId="1" xfId="0" applyNumberFormat="1" applyFont="1" applyFill="1" applyBorder="1" applyAlignment="1">
      <alignment wrapText="1"/>
    </xf>
    <xf numFmtId="2" fontId="26" fillId="3" borderId="1" xfId="0" applyNumberFormat="1" applyFont="1" applyFill="1" applyBorder="1" applyAlignment="1">
      <alignment wrapText="1"/>
    </xf>
    <xf numFmtId="164" fontId="26" fillId="4" borderId="1" xfId="0" applyNumberFormat="1" applyFont="1" applyFill="1" applyBorder="1" applyAlignment="1">
      <alignment wrapText="1"/>
    </xf>
    <xf numFmtId="2" fontId="26" fillId="0" borderId="1" xfId="0" applyNumberFormat="1" applyFont="1" applyBorder="1" applyAlignment="1">
      <alignment wrapText="1"/>
    </xf>
    <xf numFmtId="166" fontId="26" fillId="3" borderId="1" xfId="0" applyNumberFormat="1" applyFont="1" applyFill="1" applyBorder="1" applyAlignment="1">
      <alignment wrapText="1"/>
    </xf>
    <xf numFmtId="2" fontId="17" fillId="2" borderId="1" xfId="0" applyNumberFormat="1" applyFont="1" applyFill="1" applyBorder="1" applyAlignment="1">
      <alignment horizontal="right" vertical="center" wrapText="1"/>
    </xf>
    <xf numFmtId="2" fontId="17" fillId="0" borderId="1" xfId="0" applyNumberFormat="1" applyFont="1" applyBorder="1" applyAlignment="1">
      <alignment horizontal="right" vertical="center" wrapText="1"/>
    </xf>
    <xf numFmtId="2" fontId="17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5" fontId="17" fillId="3" borderId="1" xfId="0" applyNumberFormat="1" applyFont="1" applyFill="1" applyBorder="1" applyAlignment="1">
      <alignment horizontal="right" vertical="center" wrapText="1"/>
    </xf>
    <xf numFmtId="164" fontId="17" fillId="3" borderId="1" xfId="0" applyNumberFormat="1" applyFont="1" applyFill="1" applyBorder="1" applyAlignment="1">
      <alignment horizontal="right" vertical="center" wrapText="1"/>
    </xf>
    <xf numFmtId="164" fontId="17" fillId="4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2" fontId="17" fillId="3" borderId="1" xfId="0" applyNumberFormat="1" applyFont="1" applyFill="1" applyBorder="1" applyAlignment="1">
      <alignment horizontal="right" vertical="center" wrapText="1"/>
    </xf>
    <xf numFmtId="165" fontId="17" fillId="3" borderId="1" xfId="0" applyNumberFormat="1" applyFont="1" applyFill="1" applyBorder="1" applyAlignment="1">
      <alignment vertical="center" wrapText="1"/>
    </xf>
    <xf numFmtId="2" fontId="17" fillId="3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wrapText="1"/>
    </xf>
    <xf numFmtId="164" fontId="3" fillId="4" borderId="1" xfId="0" applyNumberFormat="1" applyFont="1" applyFill="1" applyBorder="1" applyAlignment="1">
      <alignment wrapText="1"/>
    </xf>
    <xf numFmtId="166" fontId="17" fillId="3" borderId="1" xfId="0" applyNumberFormat="1" applyFont="1" applyFill="1" applyBorder="1" applyAlignment="1">
      <alignment vertical="center" wrapText="1"/>
    </xf>
    <xf numFmtId="164" fontId="17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/>
    </xf>
    <xf numFmtId="164" fontId="26" fillId="3" borderId="2" xfId="0" applyNumberFormat="1" applyFont="1" applyFill="1" applyBorder="1" applyAlignment="1">
      <alignment horizontal="left" vertical="top" wrapText="1"/>
    </xf>
    <xf numFmtId="164" fontId="26" fillId="3" borderId="5" xfId="0" applyNumberFormat="1" applyFont="1" applyFill="1" applyBorder="1" applyAlignment="1">
      <alignment horizontal="left" vertical="top" wrapText="1"/>
    </xf>
    <xf numFmtId="164" fontId="26" fillId="3" borderId="3" xfId="0" applyNumberFormat="1" applyFont="1" applyFill="1" applyBorder="1" applyAlignment="1">
      <alignment horizontal="left" vertical="top" wrapText="1"/>
    </xf>
    <xf numFmtId="164" fontId="26" fillId="4" borderId="2" xfId="0" applyNumberFormat="1" applyFont="1" applyFill="1" applyBorder="1" applyAlignment="1">
      <alignment horizontal="left" vertical="top" wrapText="1"/>
    </xf>
    <xf numFmtId="164" fontId="26" fillId="4" borderId="5" xfId="0" applyNumberFormat="1" applyFont="1" applyFill="1" applyBorder="1" applyAlignment="1">
      <alignment horizontal="left" vertical="top" wrapText="1"/>
    </xf>
    <xf numFmtId="164" fontId="26" fillId="4" borderId="3" xfId="0" applyNumberFormat="1" applyFont="1" applyFill="1" applyBorder="1" applyAlignment="1">
      <alignment horizontal="left" vertical="top" wrapText="1"/>
    </xf>
    <xf numFmtId="164" fontId="18" fillId="0" borderId="2" xfId="0" applyNumberFormat="1" applyFont="1" applyBorder="1" applyAlignment="1">
      <alignment horizontal="left" vertical="top" wrapText="1"/>
    </xf>
    <xf numFmtId="164" fontId="18" fillId="0" borderId="5" xfId="0" applyNumberFormat="1" applyFont="1" applyBorder="1" applyAlignment="1">
      <alignment horizontal="left" vertical="top" wrapText="1"/>
    </xf>
    <xf numFmtId="164" fontId="18" fillId="0" borderId="3" xfId="0" applyNumberFormat="1" applyFont="1" applyBorder="1" applyAlignment="1">
      <alignment horizontal="left" vertical="top" wrapText="1"/>
    </xf>
    <xf numFmtId="49" fontId="20" fillId="0" borderId="2" xfId="0" applyNumberFormat="1" applyFont="1" applyBorder="1" applyAlignment="1">
      <alignment vertical="top"/>
    </xf>
    <xf numFmtId="49" fontId="20" fillId="0" borderId="5" xfId="0" applyNumberFormat="1" applyFont="1" applyBorder="1" applyAlignment="1">
      <alignment vertical="top"/>
    </xf>
    <xf numFmtId="49" fontId="20" fillId="0" borderId="3" xfId="0" applyNumberFormat="1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wrapText="1"/>
    </xf>
    <xf numFmtId="0" fontId="25" fillId="3" borderId="3" xfId="0" applyFont="1" applyFill="1" applyBorder="1" applyAlignment="1">
      <alignment horizontal="left" wrapText="1"/>
    </xf>
    <xf numFmtId="164" fontId="26" fillId="0" borderId="2" xfId="0" applyNumberFormat="1" applyFont="1" applyBorder="1" applyAlignment="1">
      <alignment horizontal="left" vertical="top" wrapText="1"/>
    </xf>
    <xf numFmtId="164" fontId="26" fillId="0" borderId="5" xfId="0" applyNumberFormat="1" applyFont="1" applyBorder="1" applyAlignment="1">
      <alignment horizontal="left" vertical="top" wrapText="1"/>
    </xf>
    <xf numFmtId="164" fontId="26" fillId="0" borderId="3" xfId="0" applyNumberFormat="1" applyFont="1" applyBorder="1" applyAlignment="1">
      <alignment horizontal="left" vertical="top" wrapText="1"/>
    </xf>
    <xf numFmtId="164" fontId="26" fillId="0" borderId="2" xfId="0" applyNumberFormat="1" applyFont="1" applyBorder="1" applyAlignment="1">
      <alignment horizontal="center" vertical="top" wrapText="1"/>
    </xf>
    <xf numFmtId="164" fontId="26" fillId="0" borderId="5" xfId="0" applyNumberFormat="1" applyFont="1" applyBorder="1" applyAlignment="1">
      <alignment horizontal="center" vertical="top" wrapText="1"/>
    </xf>
    <xf numFmtId="164" fontId="26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165" fontId="2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64" fontId="26" fillId="3" borderId="1" xfId="0" applyNumberFormat="1" applyFont="1" applyFill="1" applyBorder="1" applyAlignment="1">
      <alignment vertical="top" wrapText="1"/>
    </xf>
    <xf numFmtId="164" fontId="26" fillId="3" borderId="1" xfId="0" applyNumberFormat="1" applyFont="1" applyFill="1" applyBorder="1" applyAlignment="1">
      <alignment horizontal="center" vertical="top" wrapText="1"/>
    </xf>
    <xf numFmtId="164" fontId="26" fillId="4" borderId="1" xfId="0" applyNumberFormat="1" applyFont="1" applyFill="1" applyBorder="1" applyAlignment="1">
      <alignment vertical="top" wrapText="1"/>
    </xf>
    <xf numFmtId="164" fontId="26" fillId="0" borderId="1" xfId="0" applyNumberFormat="1" applyFont="1" applyBorder="1" applyAlignment="1">
      <alignment vertical="top" wrapText="1"/>
    </xf>
    <xf numFmtId="0" fontId="25" fillId="3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36"/>
  <sheetViews>
    <sheetView topLeftCell="C1" workbookViewId="0">
      <selection activeCell="D3" sqref="D3"/>
    </sheetView>
  </sheetViews>
  <sheetFormatPr defaultRowHeight="15" x14ac:dyDescent="0.25"/>
  <cols>
    <col min="1" max="1" width="14.42578125" style="5" customWidth="1"/>
    <col min="2" max="2" width="47.28515625" style="6" customWidth="1"/>
    <col min="3" max="3" width="26.85546875" style="6" customWidth="1"/>
    <col min="4" max="4" width="14.42578125" style="6" customWidth="1"/>
    <col min="5" max="5" width="13.7109375" style="42" customWidth="1"/>
    <col min="6" max="6" width="13" style="43" customWidth="1"/>
    <col min="7" max="7" width="14.85546875" style="6" customWidth="1"/>
    <col min="8" max="8" width="17.85546875" style="6" customWidth="1"/>
    <col min="9" max="15" width="13.85546875" style="6" customWidth="1"/>
    <col min="16" max="16" width="14.7109375" style="6" customWidth="1"/>
    <col min="17" max="17" width="13.7109375" bestFit="1" customWidth="1"/>
    <col min="18" max="18" width="11.5703125" bestFit="1" customWidth="1"/>
  </cols>
  <sheetData>
    <row r="1" spans="1:18" ht="19.5" customHeight="1" x14ac:dyDescent="0.25">
      <c r="B1" s="38"/>
      <c r="C1" s="38"/>
      <c r="D1" s="38"/>
      <c r="E1" s="40"/>
      <c r="F1" s="38" t="s">
        <v>37</v>
      </c>
      <c r="G1" s="52"/>
      <c r="H1" s="38"/>
      <c r="I1" s="38"/>
      <c r="J1" s="38"/>
      <c r="K1" s="38"/>
      <c r="L1" s="38"/>
      <c r="M1" s="38"/>
      <c r="N1" s="38"/>
      <c r="O1" s="38"/>
      <c r="P1" s="38"/>
    </row>
    <row r="2" spans="1:18" ht="15" customHeight="1" x14ac:dyDescent="0.25">
      <c r="A2" s="38"/>
      <c r="B2" s="38"/>
      <c r="C2" s="38"/>
      <c r="D2" s="38"/>
      <c r="E2" s="40"/>
      <c r="F2" s="204" t="s">
        <v>40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1:18" ht="55.5" customHeight="1" x14ac:dyDescent="0.25">
      <c r="A3" s="38"/>
      <c r="B3" s="38"/>
      <c r="C3" s="38"/>
      <c r="D3" s="38"/>
      <c r="E3" s="40"/>
      <c r="F3" s="205" t="s">
        <v>76</v>
      </c>
      <c r="G3" s="205"/>
      <c r="H3" s="205"/>
      <c r="I3" s="205"/>
      <c r="J3" s="205"/>
      <c r="K3" s="205"/>
      <c r="L3" s="205"/>
      <c r="M3" s="205"/>
      <c r="N3" s="205"/>
      <c r="O3" s="205"/>
      <c r="P3" s="205"/>
    </row>
    <row r="4" spans="1:18" x14ac:dyDescent="0.25">
      <c r="B4" s="209" t="s">
        <v>0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</row>
    <row r="5" spans="1:18" x14ac:dyDescent="0.25">
      <c r="B5" s="210" t="s">
        <v>52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8" s="7" customFormat="1" ht="19.5" customHeight="1" x14ac:dyDescent="0.25">
      <c r="A6" s="206" t="s">
        <v>9</v>
      </c>
      <c r="B6" s="207" t="s">
        <v>10</v>
      </c>
      <c r="C6" s="208" t="s">
        <v>38</v>
      </c>
      <c r="D6" s="206" t="s">
        <v>11</v>
      </c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</row>
    <row r="7" spans="1:18" s="7" customFormat="1" ht="46.5" customHeight="1" x14ac:dyDescent="0.25">
      <c r="A7" s="206"/>
      <c r="B7" s="207"/>
      <c r="C7" s="208"/>
      <c r="D7" s="22">
        <v>2019</v>
      </c>
      <c r="E7" s="41">
        <v>2020</v>
      </c>
      <c r="F7" s="45">
        <v>2021</v>
      </c>
      <c r="G7" s="45">
        <v>2022</v>
      </c>
      <c r="H7" s="102">
        <v>2023</v>
      </c>
      <c r="I7" s="45">
        <v>2024</v>
      </c>
      <c r="J7" s="45">
        <v>2025</v>
      </c>
      <c r="K7" s="45">
        <v>2026</v>
      </c>
      <c r="L7" s="45">
        <v>2027</v>
      </c>
      <c r="M7" s="45">
        <v>2028</v>
      </c>
      <c r="N7" s="45">
        <v>2029</v>
      </c>
      <c r="O7" s="45">
        <v>2030</v>
      </c>
      <c r="P7" s="22" t="s">
        <v>12</v>
      </c>
    </row>
    <row r="8" spans="1:18" ht="57" x14ac:dyDescent="0.25">
      <c r="A8" s="53" t="s">
        <v>45</v>
      </c>
      <c r="B8" s="50" t="s">
        <v>43</v>
      </c>
      <c r="C8" s="10" t="s">
        <v>18</v>
      </c>
      <c r="D8" s="56">
        <f t="shared" ref="D8:I8" si="0">D9+D12+D14+D26+D30</f>
        <v>5034.2040299999999</v>
      </c>
      <c r="E8" s="57">
        <f t="shared" si="0"/>
        <v>15616.729879999999</v>
      </c>
      <c r="F8" s="57">
        <f t="shared" si="0"/>
        <v>16361.864829999999</v>
      </c>
      <c r="G8" s="57">
        <f t="shared" si="0"/>
        <v>25504.64532</v>
      </c>
      <c r="H8" s="54">
        <f>H9+H12+H14+H26+H30</f>
        <v>38640.253279999997</v>
      </c>
      <c r="I8" s="57">
        <f t="shared" si="0"/>
        <v>19886.506430000001</v>
      </c>
      <c r="J8" s="57">
        <f>J9+J12+J14+J26+J30</f>
        <v>3102.5</v>
      </c>
      <c r="K8" s="57">
        <f>K9+K12+K14+K26+K30</f>
        <v>3327.5</v>
      </c>
      <c r="L8" s="57">
        <f t="shared" ref="L8:O8" si="1">L9+L12+L14+L26+L30</f>
        <v>3327.5</v>
      </c>
      <c r="M8" s="57">
        <f t="shared" si="1"/>
        <v>3327.5</v>
      </c>
      <c r="N8" s="57">
        <f t="shared" si="1"/>
        <v>3327.5</v>
      </c>
      <c r="O8" s="57">
        <f t="shared" si="1"/>
        <v>3327.5</v>
      </c>
      <c r="P8" s="32">
        <f>SUM(D8:O8)</f>
        <v>140784.20376999999</v>
      </c>
      <c r="Q8" s="44"/>
      <c r="R8" s="44"/>
    </row>
    <row r="9" spans="1:18" s="9" customFormat="1" ht="42.75" x14ac:dyDescent="0.25">
      <c r="A9" s="27" t="s">
        <v>16</v>
      </c>
      <c r="B9" s="28" t="s">
        <v>4</v>
      </c>
      <c r="C9" s="11" t="s">
        <v>19</v>
      </c>
      <c r="D9" s="57">
        <f>D10+D11</f>
        <v>110</v>
      </c>
      <c r="E9" s="84">
        <f t="shared" ref="E9:J9" si="2">E10+E11</f>
        <v>10</v>
      </c>
      <c r="F9" s="84">
        <f t="shared" si="2"/>
        <v>150</v>
      </c>
      <c r="G9" s="84">
        <f t="shared" si="2"/>
        <v>60</v>
      </c>
      <c r="H9" s="85">
        <f t="shared" si="2"/>
        <v>80.3</v>
      </c>
      <c r="I9" s="86">
        <f t="shared" si="2"/>
        <v>155.69999999999999</v>
      </c>
      <c r="J9" s="86">
        <f t="shared" si="2"/>
        <v>95.7</v>
      </c>
      <c r="K9" s="86">
        <f t="shared" ref="K9:O9" si="3">K10+K11</f>
        <v>95.7</v>
      </c>
      <c r="L9" s="86">
        <f t="shared" si="3"/>
        <v>95.7</v>
      </c>
      <c r="M9" s="86">
        <f t="shared" si="3"/>
        <v>95.7</v>
      </c>
      <c r="N9" s="86">
        <f t="shared" si="3"/>
        <v>95.7</v>
      </c>
      <c r="O9" s="86">
        <f t="shared" si="3"/>
        <v>95.7</v>
      </c>
      <c r="P9" s="86">
        <f>SUM(D9:O9)</f>
        <v>1140.2000000000003</v>
      </c>
      <c r="Q9" s="49"/>
      <c r="R9" s="49"/>
    </row>
    <row r="10" spans="1:18" s="8" customFormat="1" ht="26.25" x14ac:dyDescent="0.25">
      <c r="A10" s="29" t="s">
        <v>17</v>
      </c>
      <c r="B10" s="30" t="s">
        <v>27</v>
      </c>
      <c r="C10" s="12" t="s">
        <v>19</v>
      </c>
      <c r="D10" s="120">
        <v>110</v>
      </c>
      <c r="E10" s="121">
        <v>10</v>
      </c>
      <c r="F10" s="121">
        <v>150</v>
      </c>
      <c r="G10" s="121">
        <v>60</v>
      </c>
      <c r="H10" s="122">
        <v>19.5</v>
      </c>
      <c r="I10" s="123">
        <v>70</v>
      </c>
      <c r="J10" s="123">
        <v>10</v>
      </c>
      <c r="K10" s="123">
        <v>10</v>
      </c>
      <c r="L10" s="123">
        <v>10</v>
      </c>
      <c r="M10" s="123">
        <v>10</v>
      </c>
      <c r="N10" s="123">
        <v>10</v>
      </c>
      <c r="O10" s="123">
        <v>10</v>
      </c>
      <c r="P10" s="83">
        <f>SUM(D10:O10)</f>
        <v>479.5</v>
      </c>
    </row>
    <row r="11" spans="1:18" s="8" customFormat="1" ht="26.25" x14ac:dyDescent="0.25">
      <c r="A11" s="29" t="s">
        <v>17</v>
      </c>
      <c r="B11" s="30" t="s">
        <v>28</v>
      </c>
      <c r="C11" s="12" t="s">
        <v>19</v>
      </c>
      <c r="D11" s="120">
        <v>0</v>
      </c>
      <c r="E11" s="121">
        <v>0</v>
      </c>
      <c r="F11" s="121">
        <v>0</v>
      </c>
      <c r="G11" s="121">
        <v>0</v>
      </c>
      <c r="H11" s="122">
        <v>60.8</v>
      </c>
      <c r="I11" s="123">
        <v>85.7</v>
      </c>
      <c r="J11" s="123">
        <v>85.7</v>
      </c>
      <c r="K11" s="123">
        <v>85.7</v>
      </c>
      <c r="L11" s="123">
        <v>85.7</v>
      </c>
      <c r="M11" s="123">
        <v>85.7</v>
      </c>
      <c r="N11" s="123">
        <v>85.7</v>
      </c>
      <c r="O11" s="123">
        <v>85.7</v>
      </c>
      <c r="P11" s="83">
        <f>SUM(E11:O11)</f>
        <v>660.7</v>
      </c>
    </row>
    <row r="12" spans="1:18" s="9" customFormat="1" ht="28.5" x14ac:dyDescent="0.25">
      <c r="A12" s="27" t="s">
        <v>16</v>
      </c>
      <c r="B12" s="28" t="s">
        <v>3</v>
      </c>
      <c r="C12" s="11" t="s">
        <v>19</v>
      </c>
      <c r="D12" s="57">
        <f>D13</f>
        <v>0</v>
      </c>
      <c r="E12" s="84">
        <f t="shared" ref="E12:O12" si="4">E13</f>
        <v>162.72999999999999</v>
      </c>
      <c r="F12" s="84">
        <f t="shared" si="4"/>
        <v>100</v>
      </c>
      <c r="G12" s="84">
        <f t="shared" si="4"/>
        <v>480</v>
      </c>
      <c r="H12" s="85">
        <f t="shared" si="4"/>
        <v>600</v>
      </c>
      <c r="I12" s="86">
        <f t="shared" si="4"/>
        <v>300</v>
      </c>
      <c r="J12" s="86">
        <f t="shared" si="4"/>
        <v>600</v>
      </c>
      <c r="K12" s="86">
        <f t="shared" si="4"/>
        <v>600</v>
      </c>
      <c r="L12" s="86">
        <f t="shared" si="4"/>
        <v>600</v>
      </c>
      <c r="M12" s="86">
        <f t="shared" si="4"/>
        <v>600</v>
      </c>
      <c r="N12" s="86">
        <f t="shared" si="4"/>
        <v>600</v>
      </c>
      <c r="O12" s="86">
        <f t="shared" si="4"/>
        <v>600</v>
      </c>
      <c r="P12" s="86">
        <f>SUM(D12:O12)</f>
        <v>5242.7299999999996</v>
      </c>
    </row>
    <row r="13" spans="1:18" s="8" customFormat="1" ht="26.25" x14ac:dyDescent="0.25">
      <c r="A13" s="29" t="s">
        <v>17</v>
      </c>
      <c r="B13" s="64" t="s">
        <v>49</v>
      </c>
      <c r="C13" s="12" t="s">
        <v>19</v>
      </c>
      <c r="D13" s="120">
        <v>0</v>
      </c>
      <c r="E13" s="121">
        <v>162.72999999999999</v>
      </c>
      <c r="F13" s="121">
        <v>100</v>
      </c>
      <c r="G13" s="121">
        <v>480</v>
      </c>
      <c r="H13" s="122">
        <v>600</v>
      </c>
      <c r="I13" s="123">
        <v>300</v>
      </c>
      <c r="J13" s="123">
        <v>600</v>
      </c>
      <c r="K13" s="123">
        <v>600</v>
      </c>
      <c r="L13" s="123">
        <v>600</v>
      </c>
      <c r="M13" s="123">
        <v>600</v>
      </c>
      <c r="N13" s="123">
        <v>600</v>
      </c>
      <c r="O13" s="123">
        <v>600</v>
      </c>
      <c r="P13" s="83">
        <f>SUM(D13:O13)</f>
        <v>5242.7299999999996</v>
      </c>
    </row>
    <row r="14" spans="1:18" s="9" customFormat="1" ht="28.5" x14ac:dyDescent="0.25">
      <c r="A14" s="27" t="s">
        <v>16</v>
      </c>
      <c r="B14" s="28" t="s">
        <v>5</v>
      </c>
      <c r="C14" s="12" t="s">
        <v>19</v>
      </c>
      <c r="D14" s="57">
        <f t="shared" ref="D14:J14" si="5">D15+D18</f>
        <v>2984.7390300000002</v>
      </c>
      <c r="E14" s="84">
        <f t="shared" si="5"/>
        <v>13076.004939999999</v>
      </c>
      <c r="F14" s="84">
        <f t="shared" si="5"/>
        <v>11878.527</v>
      </c>
      <c r="G14" s="84">
        <f t="shared" si="5"/>
        <v>20410.036390000001</v>
      </c>
      <c r="H14" s="85">
        <f t="shared" si="5"/>
        <v>32202.055249999998</v>
      </c>
      <c r="I14" s="86">
        <f t="shared" si="5"/>
        <v>18060.306430000001</v>
      </c>
      <c r="J14" s="86">
        <f t="shared" si="5"/>
        <v>1222.8</v>
      </c>
      <c r="K14" s="86">
        <f t="shared" ref="K14:O14" si="6">K15+K18</f>
        <v>1231.8</v>
      </c>
      <c r="L14" s="86">
        <f t="shared" si="6"/>
        <v>1231.8</v>
      </c>
      <c r="M14" s="86">
        <f t="shared" si="6"/>
        <v>1231.8</v>
      </c>
      <c r="N14" s="86">
        <f t="shared" si="6"/>
        <v>1231.8</v>
      </c>
      <c r="O14" s="86">
        <f t="shared" si="6"/>
        <v>1231.8</v>
      </c>
      <c r="P14" s="86">
        <f>SUM(D14:O14)</f>
        <v>105993.46904000001</v>
      </c>
      <c r="R14" s="49"/>
    </row>
    <row r="15" spans="1:18" s="8" customFormat="1" ht="15.75" x14ac:dyDescent="0.25">
      <c r="A15" s="187" t="s">
        <v>17</v>
      </c>
      <c r="B15" s="190" t="s">
        <v>7</v>
      </c>
      <c r="C15" s="193" t="s">
        <v>19</v>
      </c>
      <c r="D15" s="58">
        <v>2984.7390300000002</v>
      </c>
      <c r="E15" s="178">
        <v>2515.0049399999998</v>
      </c>
      <c r="F15" s="178">
        <v>3917.527</v>
      </c>
      <c r="G15" s="178">
        <v>3691.8363899999999</v>
      </c>
      <c r="H15" s="181">
        <v>5131.3711999999996</v>
      </c>
      <c r="I15" s="198">
        <v>6125.3064299999996</v>
      </c>
      <c r="J15" s="201">
        <v>1222.8</v>
      </c>
      <c r="K15" s="201">
        <v>1231.8</v>
      </c>
      <c r="L15" s="201">
        <v>1231.8</v>
      </c>
      <c r="M15" s="201">
        <v>1231.8</v>
      </c>
      <c r="N15" s="201">
        <v>1231.8</v>
      </c>
      <c r="O15" s="201">
        <v>1231.8</v>
      </c>
      <c r="P15" s="184">
        <f>D15+E15+F15+G15+H15+I15+J15+K15+L15+M15+N15+O15</f>
        <v>31747.584989999996</v>
      </c>
      <c r="Q15" s="100"/>
    </row>
    <row r="16" spans="1:18" s="8" customFormat="1" ht="12" customHeight="1" x14ac:dyDescent="0.25">
      <c r="A16" s="188"/>
      <c r="B16" s="191"/>
      <c r="C16" s="194"/>
      <c r="D16" s="59" t="s">
        <v>46</v>
      </c>
      <c r="E16" s="196"/>
      <c r="F16" s="179"/>
      <c r="G16" s="179"/>
      <c r="H16" s="182"/>
      <c r="I16" s="199"/>
      <c r="J16" s="202"/>
      <c r="K16" s="202"/>
      <c r="L16" s="202"/>
      <c r="M16" s="202"/>
      <c r="N16" s="202"/>
      <c r="O16" s="202"/>
      <c r="P16" s="185"/>
    </row>
    <row r="17" spans="1:20" s="8" customFormat="1" ht="26.25" customHeight="1" x14ac:dyDescent="0.25">
      <c r="A17" s="189"/>
      <c r="B17" s="192"/>
      <c r="C17" s="195"/>
      <c r="D17" s="59" t="s">
        <v>44</v>
      </c>
      <c r="E17" s="197"/>
      <c r="F17" s="180"/>
      <c r="G17" s="180"/>
      <c r="H17" s="183"/>
      <c r="I17" s="200"/>
      <c r="J17" s="203"/>
      <c r="K17" s="203"/>
      <c r="L17" s="203"/>
      <c r="M17" s="203"/>
      <c r="N17" s="203"/>
      <c r="O17" s="203"/>
      <c r="P17" s="186"/>
    </row>
    <row r="18" spans="1:20" s="8" customFormat="1" ht="26.25" customHeight="1" x14ac:dyDescent="0.25">
      <c r="A18" s="89" t="s">
        <v>17</v>
      </c>
      <c r="B18" s="30" t="s">
        <v>60</v>
      </c>
      <c r="C18" s="90" t="s">
        <v>19</v>
      </c>
      <c r="D18" s="101">
        <v>0</v>
      </c>
      <c r="E18" s="81">
        <v>10561</v>
      </c>
      <c r="F18" s="81">
        <v>7961</v>
      </c>
      <c r="G18" s="101">
        <v>16718.2</v>
      </c>
      <c r="H18" s="103">
        <f>H19+H20+H21+H22+H23+H24+H25</f>
        <v>27070.684049999996</v>
      </c>
      <c r="I18" s="88">
        <v>11935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f>SUM(E18:O18)</f>
        <v>74245.884049999993</v>
      </c>
    </row>
    <row r="19" spans="1:20" s="8" customFormat="1" ht="29.25" customHeight="1" x14ac:dyDescent="0.25">
      <c r="A19" s="89" t="s">
        <v>17</v>
      </c>
      <c r="B19" s="30" t="s">
        <v>53</v>
      </c>
      <c r="C19" s="90" t="s">
        <v>19</v>
      </c>
      <c r="D19" s="120">
        <v>0</v>
      </c>
      <c r="E19" s="120">
        <v>0</v>
      </c>
      <c r="F19" s="120">
        <v>0</v>
      </c>
      <c r="G19" s="120">
        <v>0</v>
      </c>
      <c r="H19" s="124">
        <v>1408.2894799999999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86">
        <f>D19+E19+F19+G19+H19+I19+J19+K19+L19+M19+N19+O19</f>
        <v>1408.2894799999999</v>
      </c>
    </row>
    <row r="20" spans="1:20" s="8" customFormat="1" ht="30" customHeight="1" x14ac:dyDescent="0.25">
      <c r="A20" s="89" t="s">
        <v>17</v>
      </c>
      <c r="B20" s="30" t="s">
        <v>54</v>
      </c>
      <c r="C20" s="90" t="s">
        <v>19</v>
      </c>
      <c r="D20" s="120">
        <v>0</v>
      </c>
      <c r="E20" s="120">
        <v>0</v>
      </c>
      <c r="F20" s="120">
        <v>0</v>
      </c>
      <c r="G20" s="120">
        <v>0</v>
      </c>
      <c r="H20" s="122">
        <v>1763.9765600000001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86">
        <f t="shared" ref="P20:P24" si="7">D20+E20+F20+G20+H20+I20+J20+K20+L20+M20+N20+O20</f>
        <v>1763.9765600000001</v>
      </c>
    </row>
    <row r="21" spans="1:20" s="8" customFormat="1" ht="30" customHeight="1" x14ac:dyDescent="0.25">
      <c r="A21" s="89" t="s">
        <v>17</v>
      </c>
      <c r="B21" s="30" t="s">
        <v>55</v>
      </c>
      <c r="C21" s="90" t="s">
        <v>19</v>
      </c>
      <c r="D21" s="120">
        <v>0</v>
      </c>
      <c r="E21" s="120">
        <v>0</v>
      </c>
      <c r="F21" s="120">
        <v>0</v>
      </c>
      <c r="G21" s="120">
        <v>0</v>
      </c>
      <c r="H21" s="122">
        <v>14859.43771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86">
        <f t="shared" si="7"/>
        <v>14859.43771</v>
      </c>
    </row>
    <row r="22" spans="1:20" s="8" customFormat="1" ht="30" customHeight="1" x14ac:dyDescent="0.25">
      <c r="A22" s="89" t="s">
        <v>17</v>
      </c>
      <c r="B22" s="30" t="s">
        <v>56</v>
      </c>
      <c r="C22" s="90" t="s">
        <v>19</v>
      </c>
      <c r="D22" s="120">
        <v>0</v>
      </c>
      <c r="E22" s="120">
        <v>0</v>
      </c>
      <c r="F22" s="120">
        <v>0</v>
      </c>
      <c r="G22" s="120">
        <v>0</v>
      </c>
      <c r="H22" s="122">
        <v>581.68984999999998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>
        <v>0</v>
      </c>
      <c r="P22" s="86">
        <f t="shared" si="7"/>
        <v>581.68984999999998</v>
      </c>
    </row>
    <row r="23" spans="1:20" s="8" customFormat="1" ht="30" customHeight="1" x14ac:dyDescent="0.25">
      <c r="A23" s="89" t="s">
        <v>17</v>
      </c>
      <c r="B23" s="30" t="s">
        <v>57</v>
      </c>
      <c r="C23" s="90" t="s">
        <v>19</v>
      </c>
      <c r="D23" s="120">
        <v>0</v>
      </c>
      <c r="E23" s="120">
        <v>0</v>
      </c>
      <c r="F23" s="120">
        <v>0</v>
      </c>
      <c r="G23" s="120">
        <v>0</v>
      </c>
      <c r="H23" s="122">
        <v>2099.0318499999998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86">
        <f t="shared" si="7"/>
        <v>2099.0318499999998</v>
      </c>
    </row>
    <row r="24" spans="1:20" s="8" customFormat="1" ht="30" customHeight="1" x14ac:dyDescent="0.25">
      <c r="A24" s="89" t="s">
        <v>17</v>
      </c>
      <c r="B24" s="30" t="s">
        <v>58</v>
      </c>
      <c r="C24" s="90" t="s">
        <v>19</v>
      </c>
      <c r="D24" s="120">
        <v>0</v>
      </c>
      <c r="E24" s="120">
        <v>0</v>
      </c>
      <c r="F24" s="120">
        <v>0</v>
      </c>
      <c r="G24" s="120">
        <v>0</v>
      </c>
      <c r="H24" s="122">
        <v>1096.6487999999999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  <c r="P24" s="86">
        <f t="shared" si="7"/>
        <v>1096.6487999999999</v>
      </c>
    </row>
    <row r="25" spans="1:20" s="8" customFormat="1" ht="30" customHeight="1" x14ac:dyDescent="0.25">
      <c r="A25" s="89" t="s">
        <v>17</v>
      </c>
      <c r="B25" s="30" t="s">
        <v>59</v>
      </c>
      <c r="C25" s="90" t="s">
        <v>19</v>
      </c>
      <c r="D25" s="120">
        <v>0</v>
      </c>
      <c r="E25" s="120">
        <v>0</v>
      </c>
      <c r="F25" s="120">
        <v>0</v>
      </c>
      <c r="G25" s="120">
        <v>0</v>
      </c>
      <c r="H25" s="122">
        <v>5261.6098000000002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  <c r="P25" s="86">
        <f>D25+E25+F25+G25+H25+I25+J25+K25+L25+M25+N25+O25</f>
        <v>5261.6098000000002</v>
      </c>
    </row>
    <row r="26" spans="1:20" s="9" customFormat="1" ht="28.5" x14ac:dyDescent="0.25">
      <c r="A26" s="27" t="s">
        <v>16</v>
      </c>
      <c r="B26" s="28" t="s">
        <v>2</v>
      </c>
      <c r="C26" s="12" t="s">
        <v>19</v>
      </c>
      <c r="D26" s="57">
        <f>D27+D28</f>
        <v>612.26499999999999</v>
      </c>
      <c r="E26" s="84">
        <f t="shared" ref="E26:J26" si="8">E27+E28</f>
        <v>1076.798</v>
      </c>
      <c r="F26" s="84">
        <f>F27+F28</f>
        <v>2517.79783</v>
      </c>
      <c r="G26" s="84">
        <f>G27+G28</f>
        <v>3470.8089299999997</v>
      </c>
      <c r="H26" s="85">
        <f t="shared" si="8"/>
        <v>622.29387999999994</v>
      </c>
      <c r="I26" s="86">
        <f t="shared" si="8"/>
        <v>436.57</v>
      </c>
      <c r="J26" s="86">
        <f t="shared" si="8"/>
        <v>114</v>
      </c>
      <c r="K26" s="86">
        <f t="shared" ref="K26:O26" si="9">K27+K28</f>
        <v>300</v>
      </c>
      <c r="L26" s="86">
        <f t="shared" si="9"/>
        <v>300</v>
      </c>
      <c r="M26" s="86">
        <f t="shared" si="9"/>
        <v>300</v>
      </c>
      <c r="N26" s="86">
        <f t="shared" si="9"/>
        <v>300</v>
      </c>
      <c r="O26" s="86">
        <f t="shared" si="9"/>
        <v>300</v>
      </c>
      <c r="P26" s="86">
        <f>SUM(D26:O26)</f>
        <v>10350.533639999998</v>
      </c>
      <c r="R26" s="49"/>
    </row>
    <row r="27" spans="1:20" s="8" customFormat="1" ht="26.25" x14ac:dyDescent="0.25">
      <c r="A27" s="27" t="s">
        <v>16</v>
      </c>
      <c r="B27" s="93" t="s">
        <v>30</v>
      </c>
      <c r="C27" s="11" t="s">
        <v>19</v>
      </c>
      <c r="D27" s="130">
        <v>224.2</v>
      </c>
      <c r="E27" s="126">
        <v>168.2</v>
      </c>
      <c r="F27" s="126">
        <v>134</v>
      </c>
      <c r="G27" s="126">
        <v>216.64893000000001</v>
      </c>
      <c r="H27" s="131">
        <v>100</v>
      </c>
      <c r="I27" s="132">
        <v>236.57</v>
      </c>
      <c r="J27" s="132">
        <v>114</v>
      </c>
      <c r="K27" s="132">
        <v>300</v>
      </c>
      <c r="L27" s="132">
        <v>300</v>
      </c>
      <c r="M27" s="132">
        <v>300</v>
      </c>
      <c r="N27" s="132">
        <v>300</v>
      </c>
      <c r="O27" s="132">
        <v>300</v>
      </c>
      <c r="P27" s="86">
        <f>SUM(D27:O27)</f>
        <v>2693.6189299999996</v>
      </c>
      <c r="T27" s="92"/>
    </row>
    <row r="28" spans="1:20" s="8" customFormat="1" ht="26.25" x14ac:dyDescent="0.25">
      <c r="A28" s="27" t="s">
        <v>16</v>
      </c>
      <c r="B28" s="93" t="s">
        <v>31</v>
      </c>
      <c r="C28" s="11" t="s">
        <v>19</v>
      </c>
      <c r="D28" s="57">
        <f>D29</f>
        <v>388.065</v>
      </c>
      <c r="E28" s="126">
        <v>908.59799999999996</v>
      </c>
      <c r="F28" s="126">
        <v>2383.79783</v>
      </c>
      <c r="G28" s="84">
        <f>G29</f>
        <v>3254.16</v>
      </c>
      <c r="H28" s="85">
        <f>H29</f>
        <v>522.29387999999994</v>
      </c>
      <c r="I28" s="84">
        <f t="shared" ref="I28:O28" si="10">I29</f>
        <v>200</v>
      </c>
      <c r="J28" s="84">
        <f t="shared" si="10"/>
        <v>0</v>
      </c>
      <c r="K28" s="84">
        <f t="shared" si="10"/>
        <v>0</v>
      </c>
      <c r="L28" s="84">
        <f t="shared" si="10"/>
        <v>0</v>
      </c>
      <c r="M28" s="84">
        <f t="shared" si="10"/>
        <v>0</v>
      </c>
      <c r="N28" s="84">
        <f t="shared" si="10"/>
        <v>0</v>
      </c>
      <c r="O28" s="84">
        <f t="shared" si="10"/>
        <v>0</v>
      </c>
      <c r="P28" s="84">
        <f>P29</f>
        <v>7656.91471</v>
      </c>
    </row>
    <row r="29" spans="1:20" s="8" customFormat="1" ht="26.25" x14ac:dyDescent="0.25">
      <c r="A29" s="97" t="s">
        <v>17</v>
      </c>
      <c r="B29" s="98" t="s">
        <v>51</v>
      </c>
      <c r="C29" s="99" t="s">
        <v>19</v>
      </c>
      <c r="D29" s="127">
        <v>388.065</v>
      </c>
      <c r="E29" s="96">
        <f>E28</f>
        <v>908.59799999999996</v>
      </c>
      <c r="F29" s="96">
        <f>F28</f>
        <v>2383.79783</v>
      </c>
      <c r="G29" s="128">
        <v>3254.16</v>
      </c>
      <c r="H29" s="124">
        <v>522.29387999999994</v>
      </c>
      <c r="I29" s="129">
        <v>200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96">
        <f>SUM(D29:O29)</f>
        <v>7656.91471</v>
      </c>
    </row>
    <row r="30" spans="1:20" s="9" customFormat="1" ht="26.25" x14ac:dyDescent="0.25">
      <c r="A30" s="114" t="s">
        <v>16</v>
      </c>
      <c r="B30" s="115" t="s">
        <v>36</v>
      </c>
      <c r="C30" s="11" t="s">
        <v>19</v>
      </c>
      <c r="D30" s="57">
        <f>D31+D32</f>
        <v>1327.2</v>
      </c>
      <c r="E30" s="84">
        <f>E31+E32</f>
        <v>1291.19694</v>
      </c>
      <c r="F30" s="84">
        <f t="shared" ref="F30:J30" si="11">F31+F32</f>
        <v>1715.54</v>
      </c>
      <c r="G30" s="84">
        <f>G31+G32</f>
        <v>1083.8</v>
      </c>
      <c r="H30" s="85">
        <f t="shared" si="11"/>
        <v>5135.6041500000001</v>
      </c>
      <c r="I30" s="86">
        <f t="shared" si="11"/>
        <v>933.93</v>
      </c>
      <c r="J30" s="86">
        <f t="shared" si="11"/>
        <v>1070</v>
      </c>
      <c r="K30" s="86">
        <f t="shared" ref="K30:O30" si="12">K31+K32</f>
        <v>1100</v>
      </c>
      <c r="L30" s="86">
        <f t="shared" si="12"/>
        <v>1100</v>
      </c>
      <c r="M30" s="86">
        <f t="shared" si="12"/>
        <v>1100</v>
      </c>
      <c r="N30" s="86">
        <f t="shared" si="12"/>
        <v>1100</v>
      </c>
      <c r="O30" s="86">
        <f t="shared" si="12"/>
        <v>1100</v>
      </c>
      <c r="P30" s="86">
        <f>SUM(D30:O30)</f>
        <v>18057.271090000002</v>
      </c>
      <c r="R30" s="49"/>
    </row>
    <row r="31" spans="1:20" s="8" customFormat="1" ht="26.25" x14ac:dyDescent="0.25">
      <c r="A31" s="29" t="s">
        <v>17</v>
      </c>
      <c r="B31" s="31" t="s">
        <v>32</v>
      </c>
      <c r="C31" s="12" t="s">
        <v>19</v>
      </c>
      <c r="D31" s="127">
        <v>713.1</v>
      </c>
      <c r="E31" s="128">
        <v>706.19694000000004</v>
      </c>
      <c r="F31" s="128">
        <v>483.6</v>
      </c>
      <c r="G31" s="128">
        <v>540.29999999999995</v>
      </c>
      <c r="H31" s="133">
        <v>590.20000000000005</v>
      </c>
      <c r="I31" s="134">
        <v>300</v>
      </c>
      <c r="J31" s="134">
        <v>620</v>
      </c>
      <c r="K31" s="134">
        <v>650</v>
      </c>
      <c r="L31" s="134">
        <v>650</v>
      </c>
      <c r="M31" s="134">
        <v>650</v>
      </c>
      <c r="N31" s="134">
        <v>650</v>
      </c>
      <c r="O31" s="134">
        <v>650</v>
      </c>
      <c r="P31" s="83">
        <f>SUM(D31:O31)</f>
        <v>7203.3969399999996</v>
      </c>
    </row>
    <row r="32" spans="1:20" s="8" customFormat="1" ht="26.25" x14ac:dyDescent="0.25">
      <c r="A32" s="111" t="s">
        <v>17</v>
      </c>
      <c r="B32" s="109" t="s">
        <v>33</v>
      </c>
      <c r="C32" s="112" t="s">
        <v>19</v>
      </c>
      <c r="D32" s="135">
        <v>614.1</v>
      </c>
      <c r="E32" s="136">
        <v>585</v>
      </c>
      <c r="F32" s="136">
        <v>1231.94</v>
      </c>
      <c r="G32" s="136">
        <v>543.5</v>
      </c>
      <c r="H32" s="137">
        <v>4545.4041500000003</v>
      </c>
      <c r="I32" s="138">
        <v>633.92999999999995</v>
      </c>
      <c r="J32" s="138">
        <v>450</v>
      </c>
      <c r="K32" s="138">
        <v>450</v>
      </c>
      <c r="L32" s="138">
        <v>450</v>
      </c>
      <c r="M32" s="138">
        <v>450</v>
      </c>
      <c r="N32" s="138">
        <v>450</v>
      </c>
      <c r="O32" s="138">
        <v>450</v>
      </c>
      <c r="P32" s="113">
        <f>SUM(D32:O32)</f>
        <v>10853.87415</v>
      </c>
    </row>
    <row r="33" spans="1:16" s="8" customFormat="1" ht="15.75" x14ac:dyDescent="0.25">
      <c r="A33" s="177" t="s">
        <v>17</v>
      </c>
      <c r="B33" s="176" t="s">
        <v>69</v>
      </c>
      <c r="C33" s="176" t="s">
        <v>19</v>
      </c>
      <c r="D33" s="60">
        <v>0</v>
      </c>
      <c r="E33" s="87">
        <v>373.3</v>
      </c>
      <c r="F33" s="87">
        <v>765.13948000000005</v>
      </c>
      <c r="G33" s="87">
        <v>0</v>
      </c>
      <c r="H33" s="82">
        <v>3696.8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f>D33+E33+F33+G33+H33+I33+J33+K33+L33+M33+N33+O33</f>
        <v>4835.2394800000002</v>
      </c>
    </row>
    <row r="34" spans="1:16" s="8" customFormat="1" ht="42" x14ac:dyDescent="0.25">
      <c r="A34" s="177"/>
      <c r="B34" s="176"/>
      <c r="C34" s="176"/>
      <c r="D34" s="60">
        <v>0</v>
      </c>
      <c r="E34" s="87" t="s">
        <v>70</v>
      </c>
      <c r="F34" s="87" t="s">
        <v>72</v>
      </c>
      <c r="G34" s="87">
        <v>0</v>
      </c>
      <c r="H34" s="140" t="s">
        <v>74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123">
        <v>4593.55267</v>
      </c>
    </row>
    <row r="35" spans="1:16" ht="54.75" x14ac:dyDescent="0.25">
      <c r="A35" s="177"/>
      <c r="B35" s="176"/>
      <c r="C35" s="176"/>
      <c r="D35" s="119">
        <v>0</v>
      </c>
      <c r="E35" s="116" t="s">
        <v>71</v>
      </c>
      <c r="F35" s="117" t="s">
        <v>73</v>
      </c>
      <c r="G35" s="118">
        <v>0</v>
      </c>
      <c r="H35" s="110" t="s">
        <v>75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P35" s="139">
        <v>241.68681000000001</v>
      </c>
    </row>
    <row r="36" spans="1:16" x14ac:dyDescent="0.25">
      <c r="A36" s="108"/>
      <c r="B36" s="108"/>
    </row>
  </sheetData>
  <mergeCells count="26">
    <mergeCell ref="F2:P2"/>
    <mergeCell ref="F3:P3"/>
    <mergeCell ref="A6:A7"/>
    <mergeCell ref="B6:B7"/>
    <mergeCell ref="C6:C7"/>
    <mergeCell ref="D6:P6"/>
    <mergeCell ref="B4:P4"/>
    <mergeCell ref="B5:P5"/>
    <mergeCell ref="P15:P17"/>
    <mergeCell ref="A15:A17"/>
    <mergeCell ref="B15:B17"/>
    <mergeCell ref="C15:C17"/>
    <mergeCell ref="F15:F17"/>
    <mergeCell ref="E15:E17"/>
    <mergeCell ref="I15:I17"/>
    <mergeCell ref="J15:J17"/>
    <mergeCell ref="K15:K17"/>
    <mergeCell ref="L15:L17"/>
    <mergeCell ref="M15:M17"/>
    <mergeCell ref="N15:N17"/>
    <mergeCell ref="O15:O17"/>
    <mergeCell ref="B33:B35"/>
    <mergeCell ref="A33:A35"/>
    <mergeCell ref="C33:C35"/>
    <mergeCell ref="G15:G17"/>
    <mergeCell ref="H15:H17"/>
  </mergeCells>
  <pageMargins left="0.11811023622047245" right="0.11811023622047245" top="0.59055118110236227" bottom="0.59055118110236227" header="0.31496062992125984" footer="0.31496062992125984"/>
  <pageSetup paperSize="9" scale="5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R110"/>
  <sheetViews>
    <sheetView tabSelected="1" workbookViewId="0">
      <selection activeCell="I3" sqref="I3"/>
    </sheetView>
  </sheetViews>
  <sheetFormatPr defaultRowHeight="18.75" x14ac:dyDescent="0.3"/>
  <cols>
    <col min="1" max="1" width="10" style="24" customWidth="1"/>
    <col min="2" max="2" width="32.7109375" style="25" customWidth="1"/>
    <col min="3" max="3" width="21.5703125" style="4" customWidth="1"/>
    <col min="4" max="4" width="12.7109375" style="33" customWidth="1"/>
    <col min="5" max="5" width="13.140625" style="39" customWidth="1"/>
    <col min="6" max="6" width="13.140625" style="34" bestFit="1" customWidth="1"/>
    <col min="7" max="7" width="12.7109375" style="33" customWidth="1"/>
    <col min="8" max="8" width="15.42578125" style="33" bestFit="1" customWidth="1"/>
    <col min="9" max="9" width="13.85546875" style="2" customWidth="1"/>
    <col min="10" max="15" width="13.140625" style="2" customWidth="1"/>
    <col min="16" max="16" width="15.140625" style="3" customWidth="1"/>
    <col min="17" max="17" width="16.42578125" style="2" bestFit="1" customWidth="1"/>
    <col min="18" max="18" width="13.5703125" bestFit="1" customWidth="1"/>
  </cols>
  <sheetData>
    <row r="1" spans="1:18" ht="20.25" customHeight="1" x14ac:dyDescent="0.25">
      <c r="A1" s="23"/>
      <c r="D1" s="51"/>
      <c r="E1" s="217" t="s">
        <v>34</v>
      </c>
      <c r="F1" s="217"/>
      <c r="G1" s="51"/>
      <c r="H1" s="51"/>
      <c r="I1"/>
      <c r="J1"/>
      <c r="K1"/>
      <c r="L1"/>
      <c r="M1"/>
      <c r="N1"/>
      <c r="O1"/>
      <c r="P1" s="1"/>
      <c r="Q1"/>
    </row>
    <row r="2" spans="1:18" ht="18.75" customHeight="1" x14ac:dyDescent="0.25">
      <c r="A2" s="23"/>
      <c r="C2" s="37"/>
      <c r="D2" s="37"/>
      <c r="E2" s="217" t="s">
        <v>39</v>
      </c>
      <c r="F2" s="217"/>
      <c r="G2" s="217"/>
      <c r="H2" s="217"/>
      <c r="I2"/>
      <c r="J2"/>
      <c r="K2"/>
      <c r="L2"/>
      <c r="M2"/>
      <c r="N2"/>
      <c r="O2"/>
      <c r="P2" s="1"/>
      <c r="Q2"/>
    </row>
    <row r="3" spans="1:18" ht="45.75" customHeight="1" x14ac:dyDescent="0.25">
      <c r="A3" s="23"/>
      <c r="C3" s="35"/>
      <c r="D3" s="35"/>
      <c r="E3" s="205" t="s">
        <v>77</v>
      </c>
      <c r="F3" s="205"/>
      <c r="G3" s="205"/>
      <c r="H3" s="205"/>
      <c r="I3"/>
      <c r="J3"/>
      <c r="K3"/>
      <c r="L3"/>
      <c r="M3"/>
      <c r="N3"/>
      <c r="O3"/>
      <c r="P3" s="1"/>
      <c r="Q3"/>
    </row>
    <row r="4" spans="1:18" ht="27.75" customHeight="1" x14ac:dyDescent="0.25">
      <c r="A4" s="220" t="s">
        <v>13</v>
      </c>
      <c r="B4" s="220"/>
      <c r="C4" s="220"/>
      <c r="D4" s="220"/>
      <c r="E4" s="220"/>
      <c r="F4" s="220"/>
      <c r="G4" s="220"/>
      <c r="H4" s="220"/>
      <c r="I4"/>
      <c r="J4"/>
      <c r="K4"/>
      <c r="L4"/>
      <c r="M4"/>
      <c r="N4"/>
      <c r="O4"/>
      <c r="P4" s="1"/>
      <c r="Q4"/>
    </row>
    <row r="5" spans="1:18" ht="15.75" customHeight="1" x14ac:dyDescent="0.25">
      <c r="A5" s="220" t="s">
        <v>14</v>
      </c>
      <c r="B5" s="220"/>
      <c r="C5" s="220"/>
      <c r="D5" s="220"/>
      <c r="E5" s="220"/>
      <c r="F5" s="220"/>
      <c r="G5" s="220"/>
      <c r="H5" s="220"/>
      <c r="I5"/>
      <c r="J5"/>
      <c r="K5"/>
      <c r="L5"/>
      <c r="M5"/>
      <c r="N5"/>
      <c r="O5"/>
      <c r="P5" s="1"/>
      <c r="Q5"/>
    </row>
    <row r="6" spans="1:18" ht="15.75" customHeight="1" x14ac:dyDescent="0.25">
      <c r="A6" s="221" t="s">
        <v>15</v>
      </c>
      <c r="B6" s="221"/>
      <c r="C6" s="221"/>
      <c r="D6" s="221"/>
      <c r="E6" s="221"/>
      <c r="F6" s="221"/>
      <c r="G6" s="221"/>
      <c r="H6" s="221"/>
      <c r="I6"/>
      <c r="J6"/>
      <c r="K6"/>
      <c r="L6"/>
      <c r="M6"/>
      <c r="N6"/>
      <c r="O6"/>
      <c r="P6" s="1"/>
      <c r="Q6"/>
    </row>
    <row r="7" spans="1:18" s="14" customFormat="1" ht="25.5" customHeight="1" x14ac:dyDescent="0.25">
      <c r="A7" s="222" t="s">
        <v>8</v>
      </c>
      <c r="B7" s="224" t="s">
        <v>21</v>
      </c>
      <c r="C7" s="223" t="s">
        <v>1</v>
      </c>
      <c r="D7" s="226" t="s">
        <v>6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18" t="s">
        <v>41</v>
      </c>
      <c r="Q7" s="13"/>
    </row>
    <row r="8" spans="1:18" s="14" customFormat="1" ht="25.5" customHeight="1" x14ac:dyDescent="0.25">
      <c r="A8" s="222"/>
      <c r="B8" s="224"/>
      <c r="C8" s="223"/>
      <c r="D8" s="161">
        <v>2019</v>
      </c>
      <c r="E8" s="143">
        <v>2020</v>
      </c>
      <c r="F8" s="143">
        <v>2021</v>
      </c>
      <c r="G8" s="143">
        <v>2022</v>
      </c>
      <c r="H8" s="143">
        <v>2023</v>
      </c>
      <c r="I8" s="143">
        <v>2024</v>
      </c>
      <c r="J8" s="143">
        <v>2025</v>
      </c>
      <c r="K8" s="143">
        <v>2026</v>
      </c>
      <c r="L8" s="143">
        <v>2027</v>
      </c>
      <c r="M8" s="143">
        <v>2028</v>
      </c>
      <c r="N8" s="143">
        <v>2029</v>
      </c>
      <c r="O8" s="143">
        <v>2030</v>
      </c>
      <c r="P8" s="219"/>
      <c r="Q8" s="13"/>
    </row>
    <row r="9" spans="1:18" s="16" customFormat="1" ht="30.75" customHeight="1" x14ac:dyDescent="0.25">
      <c r="A9" s="206" t="s">
        <v>20</v>
      </c>
      <c r="B9" s="225" t="s">
        <v>42</v>
      </c>
      <c r="C9" s="26" t="s">
        <v>18</v>
      </c>
      <c r="D9" s="144">
        <f>D14+D26+D31+D95+D79</f>
        <v>5034.2040300000008</v>
      </c>
      <c r="E9" s="144">
        <f t="shared" ref="E9:J9" si="0">E14+E26+E31+E95+E79</f>
        <v>15616.729879999999</v>
      </c>
      <c r="F9" s="144">
        <f t="shared" si="0"/>
        <v>16361.864829999999</v>
      </c>
      <c r="G9" s="144">
        <f t="shared" si="0"/>
        <v>25504.64532</v>
      </c>
      <c r="H9" s="162">
        <f t="shared" si="0"/>
        <v>38640.253279999997</v>
      </c>
      <c r="I9" s="144">
        <f t="shared" si="0"/>
        <v>19886.506430000001</v>
      </c>
      <c r="J9" s="144">
        <f t="shared" si="0"/>
        <v>3102.5</v>
      </c>
      <c r="K9" s="144">
        <f t="shared" ref="K9:O9" si="1">K14+K26+K31+K95+K79</f>
        <v>3327.5</v>
      </c>
      <c r="L9" s="144">
        <f t="shared" si="1"/>
        <v>3327.5</v>
      </c>
      <c r="M9" s="144">
        <f t="shared" si="1"/>
        <v>3327.5</v>
      </c>
      <c r="N9" s="144">
        <f t="shared" si="1"/>
        <v>3327.5</v>
      </c>
      <c r="O9" s="144">
        <f t="shared" si="1"/>
        <v>3327.5</v>
      </c>
      <c r="P9" s="144">
        <f>SUM(D9:O9)</f>
        <v>140784.20376999999</v>
      </c>
      <c r="Q9" s="36"/>
      <c r="R9" s="46"/>
    </row>
    <row r="10" spans="1:18" s="16" customFormat="1" ht="27" customHeight="1" x14ac:dyDescent="0.25">
      <c r="A10" s="206"/>
      <c r="B10" s="225"/>
      <c r="C10" s="141" t="s">
        <v>22</v>
      </c>
      <c r="D10" s="61">
        <f t="shared" ref="D10:J11" si="2">D16+D21+D27+D33+D40+D81+D86+D97+D102</f>
        <v>0</v>
      </c>
      <c r="E10" s="65">
        <f t="shared" si="2"/>
        <v>0</v>
      </c>
      <c r="F10" s="61">
        <f t="shared" si="2"/>
        <v>0</v>
      </c>
      <c r="G10" s="65">
        <f t="shared" si="2"/>
        <v>0</v>
      </c>
      <c r="H10" s="106">
        <f t="shared" si="2"/>
        <v>0</v>
      </c>
      <c r="I10" s="70">
        <f t="shared" si="2"/>
        <v>0</v>
      </c>
      <c r="J10" s="70">
        <f t="shared" si="2"/>
        <v>0</v>
      </c>
      <c r="K10" s="70">
        <f t="shared" ref="K10:O10" si="3">K16+K21+K27+K33+K40+K81+K86+K97+K102</f>
        <v>0</v>
      </c>
      <c r="L10" s="70">
        <f t="shared" si="3"/>
        <v>0</v>
      </c>
      <c r="M10" s="70">
        <f t="shared" si="3"/>
        <v>0</v>
      </c>
      <c r="N10" s="70">
        <f t="shared" si="3"/>
        <v>0</v>
      </c>
      <c r="O10" s="70">
        <f t="shared" si="3"/>
        <v>0</v>
      </c>
      <c r="P10" s="144">
        <f t="shared" ref="P10:P34" si="4">SUM(D10:O10)</f>
        <v>0</v>
      </c>
      <c r="Q10" s="36"/>
      <c r="R10" s="46"/>
    </row>
    <row r="11" spans="1:18" s="17" customFormat="1" ht="18.75" customHeight="1" x14ac:dyDescent="0.25">
      <c r="A11" s="206"/>
      <c r="B11" s="225"/>
      <c r="C11" s="141" t="s">
        <v>23</v>
      </c>
      <c r="D11" s="61">
        <f t="shared" si="2"/>
        <v>0</v>
      </c>
      <c r="E11" s="65">
        <f t="shared" si="2"/>
        <v>10561.878000000001</v>
      </c>
      <c r="F11" s="61">
        <f t="shared" si="2"/>
        <v>10726.369999999999</v>
      </c>
      <c r="G11" s="65">
        <f t="shared" si="2"/>
        <v>19244.86</v>
      </c>
      <c r="H11" s="106">
        <f t="shared" si="2"/>
        <v>30609.199999999997</v>
      </c>
      <c r="I11" s="70">
        <f t="shared" si="2"/>
        <v>12007.8</v>
      </c>
      <c r="J11" s="70">
        <f t="shared" si="2"/>
        <v>84.8</v>
      </c>
      <c r="K11" s="70">
        <f t="shared" ref="K11:O11" si="5">K17+K22+K28+K34+K41+K82+K87+K98+K103</f>
        <v>84.8</v>
      </c>
      <c r="L11" s="70">
        <f t="shared" si="5"/>
        <v>84.8</v>
      </c>
      <c r="M11" s="70">
        <f t="shared" si="5"/>
        <v>84.8</v>
      </c>
      <c r="N11" s="70">
        <f t="shared" si="5"/>
        <v>84.8</v>
      </c>
      <c r="O11" s="70">
        <f t="shared" si="5"/>
        <v>84.8</v>
      </c>
      <c r="P11" s="144">
        <f t="shared" si="4"/>
        <v>83658.90800000001</v>
      </c>
      <c r="Q11" s="47"/>
      <c r="R11" s="55"/>
    </row>
    <row r="12" spans="1:18" s="19" customFormat="1" ht="18.75" customHeight="1" x14ac:dyDescent="0.25">
      <c r="A12" s="206"/>
      <c r="B12" s="225"/>
      <c r="C12" s="141" t="s">
        <v>24</v>
      </c>
      <c r="D12" s="61">
        <f t="shared" ref="D12:J12" si="6">D18+D29+D23+D35+D42+D83+D88+D99+D104</f>
        <v>5034.2040300000008</v>
      </c>
      <c r="E12" s="66">
        <f t="shared" si="6"/>
        <v>5054.8518799999993</v>
      </c>
      <c r="F12" s="66">
        <f t="shared" si="6"/>
        <v>5635.4948300000005</v>
      </c>
      <c r="G12" s="66">
        <f t="shared" si="6"/>
        <v>6259.7853200000009</v>
      </c>
      <c r="H12" s="80">
        <f t="shared" si="6"/>
        <v>8031.0532799999992</v>
      </c>
      <c r="I12" s="73">
        <f t="shared" si="6"/>
        <v>7878.7064299999993</v>
      </c>
      <c r="J12" s="73">
        <f t="shared" si="6"/>
        <v>3017.7</v>
      </c>
      <c r="K12" s="73">
        <f t="shared" ref="K12:O12" si="7">K18+K29+K23+K35+K42+K83+K88+K99+K104</f>
        <v>3242.7</v>
      </c>
      <c r="L12" s="73">
        <f t="shared" si="7"/>
        <v>3242.7</v>
      </c>
      <c r="M12" s="73">
        <f t="shared" si="7"/>
        <v>3242.7</v>
      </c>
      <c r="N12" s="73">
        <f t="shared" si="7"/>
        <v>3242.7</v>
      </c>
      <c r="O12" s="73">
        <f t="shared" si="7"/>
        <v>3242.7</v>
      </c>
      <c r="P12" s="144">
        <f t="shared" si="4"/>
        <v>57125.295769999982</v>
      </c>
      <c r="Q12" s="94"/>
      <c r="R12" s="71"/>
    </row>
    <row r="13" spans="1:18" s="14" customFormat="1" ht="33" customHeight="1" x14ac:dyDescent="0.25">
      <c r="A13" s="206"/>
      <c r="B13" s="225"/>
      <c r="C13" s="141" t="s">
        <v>25</v>
      </c>
      <c r="D13" s="144">
        <v>0</v>
      </c>
      <c r="E13" s="163">
        <v>0</v>
      </c>
      <c r="F13" s="164">
        <v>0</v>
      </c>
      <c r="G13" s="163">
        <v>0</v>
      </c>
      <c r="H13" s="165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44">
        <f t="shared" si="4"/>
        <v>0</v>
      </c>
      <c r="Q13" s="48"/>
    </row>
    <row r="14" spans="1:18" s="19" customFormat="1" ht="36" customHeight="1" x14ac:dyDescent="0.25">
      <c r="A14" s="166" t="s">
        <v>26</v>
      </c>
      <c r="B14" s="215" t="s">
        <v>4</v>
      </c>
      <c r="C14" s="215"/>
      <c r="D14" s="144">
        <f>D15+D20</f>
        <v>110</v>
      </c>
      <c r="E14" s="163">
        <f t="shared" ref="E14:I14" si="8">E15+E20</f>
        <v>10</v>
      </c>
      <c r="F14" s="164">
        <f t="shared" si="8"/>
        <v>150</v>
      </c>
      <c r="G14" s="167">
        <f t="shared" si="8"/>
        <v>60</v>
      </c>
      <c r="H14" s="165">
        <f t="shared" si="8"/>
        <v>80.300000000000011</v>
      </c>
      <c r="I14" s="159">
        <f t="shared" si="8"/>
        <v>155.69999999999999</v>
      </c>
      <c r="J14" s="159">
        <f>J15+J20</f>
        <v>95.7</v>
      </c>
      <c r="K14" s="159">
        <f>K15+K20</f>
        <v>95.7</v>
      </c>
      <c r="L14" s="159">
        <f t="shared" ref="L14:O14" si="9">L15+L20</f>
        <v>95.7</v>
      </c>
      <c r="M14" s="159">
        <f t="shared" si="9"/>
        <v>95.7</v>
      </c>
      <c r="N14" s="159">
        <f t="shared" si="9"/>
        <v>95.7</v>
      </c>
      <c r="O14" s="159">
        <f t="shared" si="9"/>
        <v>95.7</v>
      </c>
      <c r="P14" s="144">
        <f t="shared" si="4"/>
        <v>1140.2000000000003</v>
      </c>
      <c r="Q14" s="18"/>
    </row>
    <row r="15" spans="1:18" s="19" customFormat="1" ht="15.75" x14ac:dyDescent="0.25">
      <c r="A15" s="206">
        <v>1</v>
      </c>
      <c r="B15" s="215" t="s">
        <v>27</v>
      </c>
      <c r="C15" s="26" t="s">
        <v>18</v>
      </c>
      <c r="D15" s="62">
        <f>D16+D17+D18+D19</f>
        <v>110</v>
      </c>
      <c r="E15" s="67">
        <f t="shared" ref="E15:H15" si="10">E16+E17+E18+E19</f>
        <v>10</v>
      </c>
      <c r="F15" s="78">
        <f t="shared" si="10"/>
        <v>150</v>
      </c>
      <c r="G15" s="104">
        <f t="shared" si="10"/>
        <v>60</v>
      </c>
      <c r="H15" s="72">
        <f t="shared" si="10"/>
        <v>19.5</v>
      </c>
      <c r="I15" s="74">
        <f t="shared" ref="I15:J15" si="11">I16+I17+I18+I19</f>
        <v>70</v>
      </c>
      <c r="J15" s="74">
        <f t="shared" si="11"/>
        <v>10</v>
      </c>
      <c r="K15" s="74">
        <f t="shared" ref="K15:O15" si="12">K16+K17+K18+K19</f>
        <v>10</v>
      </c>
      <c r="L15" s="74">
        <f t="shared" si="12"/>
        <v>10</v>
      </c>
      <c r="M15" s="74">
        <f t="shared" si="12"/>
        <v>10</v>
      </c>
      <c r="N15" s="74">
        <f t="shared" si="12"/>
        <v>10</v>
      </c>
      <c r="O15" s="74">
        <f t="shared" si="12"/>
        <v>10</v>
      </c>
      <c r="P15" s="144">
        <f t="shared" si="4"/>
        <v>479.5</v>
      </c>
      <c r="Q15" s="18"/>
    </row>
    <row r="16" spans="1:18" s="19" customFormat="1" ht="31.5" x14ac:dyDescent="0.25">
      <c r="A16" s="206"/>
      <c r="B16" s="215"/>
      <c r="C16" s="141" t="s">
        <v>22</v>
      </c>
      <c r="D16" s="145">
        <v>0</v>
      </c>
      <c r="E16" s="146">
        <v>0</v>
      </c>
      <c r="F16" s="145">
        <v>0</v>
      </c>
      <c r="G16" s="147">
        <v>0</v>
      </c>
      <c r="H16" s="148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4">
        <f t="shared" si="4"/>
        <v>0</v>
      </c>
      <c r="Q16" s="18"/>
    </row>
    <row r="17" spans="1:17" s="19" customFormat="1" ht="15.75" x14ac:dyDescent="0.25">
      <c r="A17" s="206"/>
      <c r="B17" s="215"/>
      <c r="C17" s="141" t="s">
        <v>23</v>
      </c>
      <c r="D17" s="145">
        <v>0</v>
      </c>
      <c r="E17" s="146">
        <v>0</v>
      </c>
      <c r="F17" s="145">
        <v>0</v>
      </c>
      <c r="G17" s="147">
        <v>0</v>
      </c>
      <c r="H17" s="148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4">
        <f t="shared" si="4"/>
        <v>0</v>
      </c>
      <c r="Q17" s="18"/>
    </row>
    <row r="18" spans="1:17" s="19" customFormat="1" ht="15.75" x14ac:dyDescent="0.25">
      <c r="A18" s="206"/>
      <c r="B18" s="215"/>
      <c r="C18" s="141" t="s">
        <v>24</v>
      </c>
      <c r="D18" s="145">
        <v>110</v>
      </c>
      <c r="E18" s="146">
        <v>10</v>
      </c>
      <c r="F18" s="145">
        <v>150</v>
      </c>
      <c r="G18" s="147">
        <v>60</v>
      </c>
      <c r="H18" s="148">
        <v>19.5</v>
      </c>
      <c r="I18" s="149">
        <v>70</v>
      </c>
      <c r="J18" s="149">
        <v>10</v>
      </c>
      <c r="K18" s="149">
        <v>10</v>
      </c>
      <c r="L18" s="149">
        <v>10</v>
      </c>
      <c r="M18" s="149">
        <v>10</v>
      </c>
      <c r="N18" s="149">
        <v>10</v>
      </c>
      <c r="O18" s="149">
        <v>10</v>
      </c>
      <c r="P18" s="144">
        <f t="shared" si="4"/>
        <v>479.5</v>
      </c>
      <c r="Q18" s="18"/>
    </row>
    <row r="19" spans="1:17" s="19" customFormat="1" ht="31.5" x14ac:dyDescent="0.25">
      <c r="A19" s="206"/>
      <c r="B19" s="215"/>
      <c r="C19" s="141" t="s">
        <v>25</v>
      </c>
      <c r="D19" s="145">
        <v>0</v>
      </c>
      <c r="E19" s="146">
        <v>0</v>
      </c>
      <c r="F19" s="145">
        <v>0</v>
      </c>
      <c r="G19" s="147">
        <v>0</v>
      </c>
      <c r="H19" s="148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4">
        <f t="shared" si="4"/>
        <v>0</v>
      </c>
      <c r="Q19" s="18"/>
    </row>
    <row r="20" spans="1:17" s="16" customFormat="1" ht="15.75" x14ac:dyDescent="0.25">
      <c r="A20" s="206">
        <v>2</v>
      </c>
      <c r="B20" s="215" t="s">
        <v>28</v>
      </c>
      <c r="C20" s="26" t="s">
        <v>18</v>
      </c>
      <c r="D20" s="62">
        <f>D21+D22+D23+D24</f>
        <v>0</v>
      </c>
      <c r="E20" s="67">
        <f t="shared" ref="E20:H20" si="13">E21+E22+E23+E24</f>
        <v>0</v>
      </c>
      <c r="F20" s="78">
        <f t="shared" si="13"/>
        <v>0</v>
      </c>
      <c r="G20" s="104">
        <f t="shared" si="13"/>
        <v>0</v>
      </c>
      <c r="H20" s="72">
        <f t="shared" si="13"/>
        <v>60.800000000000004</v>
      </c>
      <c r="I20" s="74">
        <f t="shared" ref="I20:J20" si="14">I21+I22+I23+I24</f>
        <v>85.7</v>
      </c>
      <c r="J20" s="74">
        <f t="shared" si="14"/>
        <v>85.7</v>
      </c>
      <c r="K20" s="74">
        <f t="shared" ref="K20:O20" si="15">K21+K22+K23+K24</f>
        <v>85.7</v>
      </c>
      <c r="L20" s="74">
        <f t="shared" si="15"/>
        <v>85.7</v>
      </c>
      <c r="M20" s="74">
        <f t="shared" si="15"/>
        <v>85.7</v>
      </c>
      <c r="N20" s="74">
        <f t="shared" si="15"/>
        <v>85.7</v>
      </c>
      <c r="O20" s="74">
        <f t="shared" si="15"/>
        <v>85.7</v>
      </c>
      <c r="P20" s="144">
        <f t="shared" si="4"/>
        <v>660.7</v>
      </c>
      <c r="Q20" s="15"/>
    </row>
    <row r="21" spans="1:17" s="19" customFormat="1" ht="31.5" x14ac:dyDescent="0.25">
      <c r="A21" s="206"/>
      <c r="B21" s="215"/>
      <c r="C21" s="141" t="s">
        <v>22</v>
      </c>
      <c r="D21" s="145">
        <v>0</v>
      </c>
      <c r="E21" s="146">
        <v>0</v>
      </c>
      <c r="F21" s="145">
        <v>0</v>
      </c>
      <c r="G21" s="147">
        <v>0</v>
      </c>
      <c r="H21" s="148">
        <v>0</v>
      </c>
      <c r="I21" s="149">
        <v>0</v>
      </c>
      <c r="J21" s="149">
        <v>0</v>
      </c>
      <c r="K21" s="149">
        <v>0</v>
      </c>
      <c r="L21" s="149">
        <v>0</v>
      </c>
      <c r="M21" s="149">
        <v>0</v>
      </c>
      <c r="N21" s="149">
        <v>0</v>
      </c>
      <c r="O21" s="149">
        <v>0</v>
      </c>
      <c r="P21" s="144">
        <f t="shared" si="4"/>
        <v>0</v>
      </c>
      <c r="Q21" s="18"/>
    </row>
    <row r="22" spans="1:17" s="19" customFormat="1" ht="15.75" x14ac:dyDescent="0.25">
      <c r="A22" s="206"/>
      <c r="B22" s="215"/>
      <c r="C22" s="141" t="s">
        <v>23</v>
      </c>
      <c r="D22" s="145">
        <v>0</v>
      </c>
      <c r="E22" s="146">
        <v>0</v>
      </c>
      <c r="F22" s="145">
        <v>0</v>
      </c>
      <c r="G22" s="147">
        <v>0</v>
      </c>
      <c r="H22" s="148">
        <v>60.1</v>
      </c>
      <c r="I22" s="149">
        <v>84.8</v>
      </c>
      <c r="J22" s="149">
        <v>84.8</v>
      </c>
      <c r="K22" s="149">
        <v>84.8</v>
      </c>
      <c r="L22" s="149">
        <v>84.8</v>
      </c>
      <c r="M22" s="149">
        <v>84.8</v>
      </c>
      <c r="N22" s="149">
        <v>84.8</v>
      </c>
      <c r="O22" s="149">
        <v>84.8</v>
      </c>
      <c r="P22" s="144">
        <f t="shared" si="4"/>
        <v>653.69999999999993</v>
      </c>
      <c r="Q22" s="18"/>
    </row>
    <row r="23" spans="1:17" s="19" customFormat="1" ht="15.75" x14ac:dyDescent="0.25">
      <c r="A23" s="206"/>
      <c r="B23" s="215"/>
      <c r="C23" s="141" t="s">
        <v>24</v>
      </c>
      <c r="D23" s="145">
        <v>0</v>
      </c>
      <c r="E23" s="146">
        <v>0</v>
      </c>
      <c r="F23" s="145">
        <v>0</v>
      </c>
      <c r="G23" s="147">
        <v>0</v>
      </c>
      <c r="H23" s="148">
        <v>0.7</v>
      </c>
      <c r="I23" s="149">
        <v>0.9</v>
      </c>
      <c r="J23" s="149">
        <v>0.9</v>
      </c>
      <c r="K23" s="149">
        <v>0.9</v>
      </c>
      <c r="L23" s="149">
        <v>0.9</v>
      </c>
      <c r="M23" s="149">
        <v>0.9</v>
      </c>
      <c r="N23" s="149">
        <v>0.9</v>
      </c>
      <c r="O23" s="149">
        <v>0.9</v>
      </c>
      <c r="P23" s="144">
        <f t="shared" si="4"/>
        <v>7.0000000000000009</v>
      </c>
      <c r="Q23" s="18"/>
    </row>
    <row r="24" spans="1:17" s="19" customFormat="1" ht="31.5" x14ac:dyDescent="0.25">
      <c r="A24" s="206"/>
      <c r="B24" s="215"/>
      <c r="C24" s="141" t="s">
        <v>25</v>
      </c>
      <c r="D24" s="145">
        <v>0</v>
      </c>
      <c r="E24" s="146">
        <v>0</v>
      </c>
      <c r="F24" s="145">
        <v>0</v>
      </c>
      <c r="G24" s="147">
        <v>0</v>
      </c>
      <c r="H24" s="148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4">
        <f t="shared" si="4"/>
        <v>0</v>
      </c>
      <c r="Q24" s="18"/>
    </row>
    <row r="25" spans="1:17" s="16" customFormat="1" ht="40.5" customHeight="1" x14ac:dyDescent="0.25">
      <c r="A25" s="166" t="s">
        <v>26</v>
      </c>
      <c r="B25" s="215" t="s">
        <v>3</v>
      </c>
      <c r="C25" s="215"/>
      <c r="D25" s="61">
        <f>D26</f>
        <v>0</v>
      </c>
      <c r="E25" s="168">
        <f t="shared" ref="E25:O25" si="16">E26</f>
        <v>162.73000000000002</v>
      </c>
      <c r="F25" s="66">
        <f t="shared" si="16"/>
        <v>100</v>
      </c>
      <c r="G25" s="169">
        <f t="shared" si="16"/>
        <v>480</v>
      </c>
      <c r="H25" s="80">
        <f t="shared" si="16"/>
        <v>600</v>
      </c>
      <c r="I25" s="160">
        <f t="shared" si="16"/>
        <v>300</v>
      </c>
      <c r="J25" s="160">
        <f t="shared" si="16"/>
        <v>600</v>
      </c>
      <c r="K25" s="160">
        <f t="shared" si="16"/>
        <v>600</v>
      </c>
      <c r="L25" s="160">
        <f t="shared" si="16"/>
        <v>600</v>
      </c>
      <c r="M25" s="160">
        <f t="shared" si="16"/>
        <v>600</v>
      </c>
      <c r="N25" s="160">
        <f t="shared" si="16"/>
        <v>600</v>
      </c>
      <c r="O25" s="160">
        <f t="shared" si="16"/>
        <v>600</v>
      </c>
      <c r="P25" s="144">
        <f t="shared" si="4"/>
        <v>5242.7299999999996</v>
      </c>
      <c r="Q25" s="15"/>
    </row>
    <row r="26" spans="1:17" s="19" customFormat="1" ht="24.75" customHeight="1" x14ac:dyDescent="0.25">
      <c r="A26" s="206" t="s">
        <v>48</v>
      </c>
      <c r="B26" s="235" t="s">
        <v>49</v>
      </c>
      <c r="C26" s="26" t="s">
        <v>18</v>
      </c>
      <c r="D26" s="62">
        <f>D27+D28+D29+D30</f>
        <v>0</v>
      </c>
      <c r="E26" s="67">
        <f t="shared" ref="E26:H26" si="17">E27+E28+E29+E30</f>
        <v>162.73000000000002</v>
      </c>
      <c r="F26" s="78">
        <f t="shared" si="17"/>
        <v>100</v>
      </c>
      <c r="G26" s="104">
        <f t="shared" si="17"/>
        <v>480</v>
      </c>
      <c r="H26" s="72">
        <f t="shared" si="17"/>
        <v>600</v>
      </c>
      <c r="I26" s="74">
        <f t="shared" ref="I26:J26" si="18">I27+I28+I29+I30</f>
        <v>300</v>
      </c>
      <c r="J26" s="74">
        <f t="shared" si="18"/>
        <v>600</v>
      </c>
      <c r="K26" s="74">
        <f t="shared" ref="K26:O26" si="19">K27+K28+K29+K30</f>
        <v>600</v>
      </c>
      <c r="L26" s="74">
        <f t="shared" si="19"/>
        <v>600</v>
      </c>
      <c r="M26" s="74">
        <f t="shared" si="19"/>
        <v>600</v>
      </c>
      <c r="N26" s="74">
        <f t="shared" si="19"/>
        <v>600</v>
      </c>
      <c r="O26" s="74">
        <f t="shared" si="19"/>
        <v>600</v>
      </c>
      <c r="P26" s="144">
        <f t="shared" si="4"/>
        <v>5242.7299999999996</v>
      </c>
      <c r="Q26" s="18"/>
    </row>
    <row r="27" spans="1:17" s="21" customFormat="1" ht="29.25" customHeight="1" x14ac:dyDescent="0.25">
      <c r="A27" s="206"/>
      <c r="B27" s="235"/>
      <c r="C27" s="142" t="s">
        <v>22</v>
      </c>
      <c r="D27" s="145">
        <v>0</v>
      </c>
      <c r="E27" s="146">
        <v>0</v>
      </c>
      <c r="F27" s="145">
        <v>0</v>
      </c>
      <c r="G27" s="147">
        <v>0</v>
      </c>
      <c r="H27" s="148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4">
        <f t="shared" si="4"/>
        <v>0</v>
      </c>
      <c r="Q27" s="20"/>
    </row>
    <row r="28" spans="1:17" s="21" customFormat="1" ht="15.75" x14ac:dyDescent="0.25">
      <c r="A28" s="206"/>
      <c r="B28" s="235"/>
      <c r="C28" s="142" t="s">
        <v>23</v>
      </c>
      <c r="D28" s="145">
        <v>0</v>
      </c>
      <c r="E28" s="146">
        <v>59.53</v>
      </c>
      <c r="F28" s="145">
        <v>0</v>
      </c>
      <c r="G28" s="147">
        <v>0</v>
      </c>
      <c r="H28" s="148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49">
        <v>0</v>
      </c>
      <c r="P28" s="144">
        <f t="shared" si="4"/>
        <v>59.53</v>
      </c>
      <c r="Q28" s="20"/>
    </row>
    <row r="29" spans="1:17" s="21" customFormat="1" ht="15.75" x14ac:dyDescent="0.25">
      <c r="A29" s="206"/>
      <c r="B29" s="235"/>
      <c r="C29" s="142" t="s">
        <v>24</v>
      </c>
      <c r="D29" s="145">
        <v>0</v>
      </c>
      <c r="E29" s="146">
        <v>103.2</v>
      </c>
      <c r="F29" s="145">
        <v>100</v>
      </c>
      <c r="G29" s="147">
        <v>480</v>
      </c>
      <c r="H29" s="148">
        <v>600</v>
      </c>
      <c r="I29" s="149">
        <v>300</v>
      </c>
      <c r="J29" s="149">
        <v>600</v>
      </c>
      <c r="K29" s="149">
        <v>600</v>
      </c>
      <c r="L29" s="149">
        <v>600</v>
      </c>
      <c r="M29" s="149">
        <v>600</v>
      </c>
      <c r="N29" s="149">
        <v>600</v>
      </c>
      <c r="O29" s="149">
        <v>600</v>
      </c>
      <c r="P29" s="144">
        <f t="shared" si="4"/>
        <v>5183.2</v>
      </c>
      <c r="Q29" s="20"/>
    </row>
    <row r="30" spans="1:17" s="21" customFormat="1" ht="31.5" x14ac:dyDescent="0.25">
      <c r="A30" s="206"/>
      <c r="B30" s="235"/>
      <c r="C30" s="142" t="s">
        <v>25</v>
      </c>
      <c r="D30" s="145">
        <v>0</v>
      </c>
      <c r="E30" s="146">
        <v>0</v>
      </c>
      <c r="F30" s="145">
        <v>0</v>
      </c>
      <c r="G30" s="147">
        <v>0</v>
      </c>
      <c r="H30" s="148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4">
        <f t="shared" si="4"/>
        <v>0</v>
      </c>
      <c r="Q30" s="20"/>
    </row>
    <row r="31" spans="1:17" s="19" customFormat="1" ht="31.5" customHeight="1" x14ac:dyDescent="0.25">
      <c r="A31" s="166" t="s">
        <v>26</v>
      </c>
      <c r="B31" s="215" t="s">
        <v>5</v>
      </c>
      <c r="C31" s="215"/>
      <c r="D31" s="61">
        <f t="shared" ref="D31:J31" si="20">D32+D39</f>
        <v>2984.7390300000002</v>
      </c>
      <c r="E31" s="66">
        <f t="shared" si="20"/>
        <v>13076.004939999999</v>
      </c>
      <c r="F31" s="66">
        <f t="shared" si="20"/>
        <v>11878.527</v>
      </c>
      <c r="G31" s="66">
        <f t="shared" si="20"/>
        <v>20410.036390000001</v>
      </c>
      <c r="H31" s="80">
        <f t="shared" si="20"/>
        <v>32202.055249999998</v>
      </c>
      <c r="I31" s="174">
        <f t="shared" si="20"/>
        <v>18060.306430000001</v>
      </c>
      <c r="J31" s="73">
        <f t="shared" si="20"/>
        <v>1222.8</v>
      </c>
      <c r="K31" s="73">
        <f t="shared" ref="K31:O31" si="21">K32+K39</f>
        <v>1231.8</v>
      </c>
      <c r="L31" s="73">
        <f t="shared" si="21"/>
        <v>1231.8</v>
      </c>
      <c r="M31" s="73">
        <f t="shared" si="21"/>
        <v>1231.8</v>
      </c>
      <c r="N31" s="73">
        <f t="shared" si="21"/>
        <v>1231.8</v>
      </c>
      <c r="O31" s="73">
        <f t="shared" si="21"/>
        <v>1231.8</v>
      </c>
      <c r="P31" s="144">
        <f t="shared" si="4"/>
        <v>105993.46904000001</v>
      </c>
      <c r="Q31" s="18"/>
    </row>
    <row r="32" spans="1:17" s="19" customFormat="1" ht="18.75" customHeight="1" x14ac:dyDescent="0.25">
      <c r="A32" s="206">
        <v>1</v>
      </c>
      <c r="B32" s="235" t="s">
        <v>29</v>
      </c>
      <c r="C32" s="26" t="s">
        <v>18</v>
      </c>
      <c r="D32" s="62">
        <f>D35</f>
        <v>2984.7390300000002</v>
      </c>
      <c r="E32" s="78">
        <f>E35+E34</f>
        <v>2515.0049399999998</v>
      </c>
      <c r="F32" s="78">
        <f t="shared" ref="F32:H32" si="22">F35</f>
        <v>3917.527</v>
      </c>
      <c r="G32" s="78">
        <f t="shared" si="22"/>
        <v>3691.8363899999999</v>
      </c>
      <c r="H32" s="72">
        <f t="shared" si="22"/>
        <v>5131.3711999999996</v>
      </c>
      <c r="I32" s="75">
        <f t="shared" ref="I32:J32" si="23">I35</f>
        <v>6125.3064299999996</v>
      </c>
      <c r="J32" s="75">
        <f t="shared" si="23"/>
        <v>1222.8</v>
      </c>
      <c r="K32" s="75">
        <f t="shared" ref="K32:O32" si="24">K35</f>
        <v>1231.8</v>
      </c>
      <c r="L32" s="75">
        <f t="shared" si="24"/>
        <v>1231.8</v>
      </c>
      <c r="M32" s="75">
        <f t="shared" si="24"/>
        <v>1231.8</v>
      </c>
      <c r="N32" s="75">
        <f t="shared" si="24"/>
        <v>1231.8</v>
      </c>
      <c r="O32" s="75">
        <f t="shared" si="24"/>
        <v>1231.8</v>
      </c>
      <c r="P32" s="144">
        <f t="shared" si="4"/>
        <v>31747.584989999996</v>
      </c>
      <c r="Q32" s="18"/>
    </row>
    <row r="33" spans="1:17" s="19" customFormat="1" ht="31.5" x14ac:dyDescent="0.25">
      <c r="A33" s="206"/>
      <c r="B33" s="236"/>
      <c r="C33" s="141" t="s">
        <v>22</v>
      </c>
      <c r="D33" s="145">
        <v>0</v>
      </c>
      <c r="E33" s="146">
        <v>0</v>
      </c>
      <c r="F33" s="145">
        <v>0</v>
      </c>
      <c r="G33" s="146">
        <v>0</v>
      </c>
      <c r="H33" s="148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44">
        <f t="shared" si="4"/>
        <v>0</v>
      </c>
      <c r="Q33" s="18"/>
    </row>
    <row r="34" spans="1:17" s="19" customFormat="1" ht="15.75" x14ac:dyDescent="0.25">
      <c r="A34" s="206"/>
      <c r="B34" s="236"/>
      <c r="C34" s="141" t="s">
        <v>23</v>
      </c>
      <c r="D34" s="145">
        <v>0</v>
      </c>
      <c r="E34" s="146">
        <v>0</v>
      </c>
      <c r="F34" s="145">
        <v>0</v>
      </c>
      <c r="G34" s="146">
        <v>0</v>
      </c>
      <c r="H34" s="148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44">
        <f t="shared" si="4"/>
        <v>0</v>
      </c>
      <c r="Q34" s="18"/>
    </row>
    <row r="35" spans="1:17" s="19" customFormat="1" ht="15.75" x14ac:dyDescent="0.25">
      <c r="A35" s="206"/>
      <c r="B35" s="236"/>
      <c r="C35" s="228" t="s">
        <v>24</v>
      </c>
      <c r="D35" s="145">
        <v>2984.7390300000002</v>
      </c>
      <c r="E35" s="230">
        <v>2515.0049399999998</v>
      </c>
      <c r="F35" s="230">
        <v>3917.527</v>
      </c>
      <c r="G35" s="231">
        <v>3691.8363899999999</v>
      </c>
      <c r="H35" s="232">
        <v>5131.3711999999996</v>
      </c>
      <c r="I35" s="233">
        <v>6125.3064299999996</v>
      </c>
      <c r="J35" s="211">
        <v>1222.8</v>
      </c>
      <c r="K35" s="211">
        <v>1231.8</v>
      </c>
      <c r="L35" s="211">
        <v>1231.8</v>
      </c>
      <c r="M35" s="211">
        <v>1231.8</v>
      </c>
      <c r="N35" s="211">
        <v>1231.8</v>
      </c>
      <c r="O35" s="211">
        <v>1231.8</v>
      </c>
      <c r="P35" s="227">
        <f>D35+E35+F35+G35+H35+I35+J35+K35+L35+M35+N35+O35</f>
        <v>31747.584989999996</v>
      </c>
      <c r="Q35" s="18"/>
    </row>
    <row r="36" spans="1:17" s="19" customFormat="1" ht="26.25" customHeight="1" x14ac:dyDescent="0.2">
      <c r="A36" s="206"/>
      <c r="B36" s="236"/>
      <c r="C36" s="229"/>
      <c r="D36" s="151" t="s">
        <v>47</v>
      </c>
      <c r="E36" s="234"/>
      <c r="F36" s="230"/>
      <c r="G36" s="231"/>
      <c r="H36" s="232"/>
      <c r="I36" s="233"/>
      <c r="J36" s="211"/>
      <c r="K36" s="211"/>
      <c r="L36" s="211"/>
      <c r="M36" s="211"/>
      <c r="N36" s="211"/>
      <c r="O36" s="211"/>
      <c r="P36" s="227"/>
      <c r="Q36" s="94"/>
    </row>
    <row r="37" spans="1:17" s="19" customFormat="1" ht="22.5" customHeight="1" x14ac:dyDescent="0.2">
      <c r="A37" s="206"/>
      <c r="B37" s="236"/>
      <c r="C37" s="229"/>
      <c r="D37" s="151" t="s">
        <v>44</v>
      </c>
      <c r="E37" s="234"/>
      <c r="F37" s="230"/>
      <c r="G37" s="231"/>
      <c r="H37" s="232"/>
      <c r="I37" s="233"/>
      <c r="J37" s="211"/>
      <c r="K37" s="211"/>
      <c r="L37" s="211"/>
      <c r="M37" s="211"/>
      <c r="N37" s="211"/>
      <c r="O37" s="211"/>
      <c r="P37" s="227"/>
      <c r="Q37" s="18"/>
    </row>
    <row r="38" spans="1:17" s="19" customFormat="1" ht="31.5" x14ac:dyDescent="0.25">
      <c r="A38" s="206"/>
      <c r="B38" s="236"/>
      <c r="C38" s="141" t="s">
        <v>25</v>
      </c>
      <c r="D38" s="145">
        <v>0</v>
      </c>
      <c r="E38" s="146">
        <v>0</v>
      </c>
      <c r="F38" s="145">
        <v>0</v>
      </c>
      <c r="G38" s="147">
        <v>0</v>
      </c>
      <c r="H38" s="148">
        <v>0</v>
      </c>
      <c r="I38" s="149">
        <v>0</v>
      </c>
      <c r="J38" s="149">
        <v>0</v>
      </c>
      <c r="K38" s="149">
        <v>0</v>
      </c>
      <c r="L38" s="149">
        <v>0</v>
      </c>
      <c r="M38" s="149">
        <v>0</v>
      </c>
      <c r="N38" s="149">
        <v>0</v>
      </c>
      <c r="O38" s="149">
        <v>0</v>
      </c>
      <c r="P38" s="175">
        <f>SUM(D38:O38)</f>
        <v>0</v>
      </c>
      <c r="Q38" s="18"/>
    </row>
    <row r="39" spans="1:17" s="19" customFormat="1" ht="15.75" x14ac:dyDescent="0.25">
      <c r="A39" s="206">
        <v>2</v>
      </c>
      <c r="B39" s="235" t="s">
        <v>68</v>
      </c>
      <c r="C39" s="26" t="s">
        <v>18</v>
      </c>
      <c r="D39" s="62">
        <f>D40+D41+D42+D43</f>
        <v>0</v>
      </c>
      <c r="E39" s="67">
        <f>E40+E41+E42+E43</f>
        <v>10561</v>
      </c>
      <c r="F39" s="78">
        <f>F40+F41+F42+F43</f>
        <v>7961</v>
      </c>
      <c r="G39" s="78">
        <f t="shared" ref="G39:J39" si="25">G40+G41+G42+G43</f>
        <v>16718.2</v>
      </c>
      <c r="H39" s="72">
        <f t="shared" si="25"/>
        <v>27070.68405</v>
      </c>
      <c r="I39" s="78">
        <f t="shared" si="25"/>
        <v>11935</v>
      </c>
      <c r="J39" s="78">
        <f t="shared" si="25"/>
        <v>0</v>
      </c>
      <c r="K39" s="78">
        <f t="shared" ref="K39:O39" si="26">K40+K41+K42+K43</f>
        <v>0</v>
      </c>
      <c r="L39" s="78">
        <f t="shared" si="26"/>
        <v>0</v>
      </c>
      <c r="M39" s="78">
        <f t="shared" si="26"/>
        <v>0</v>
      </c>
      <c r="N39" s="78">
        <f t="shared" si="26"/>
        <v>0</v>
      </c>
      <c r="O39" s="78">
        <f t="shared" si="26"/>
        <v>0</v>
      </c>
      <c r="P39" s="175">
        <f t="shared" ref="P39:P102" si="27">SUM(D39:O39)</f>
        <v>74245.884049999993</v>
      </c>
      <c r="Q39" s="94"/>
    </row>
    <row r="40" spans="1:17" s="19" customFormat="1" ht="31.5" x14ac:dyDescent="0.25">
      <c r="A40" s="206"/>
      <c r="B40" s="235"/>
      <c r="C40" s="141" t="s">
        <v>22</v>
      </c>
      <c r="D40" s="145">
        <v>0</v>
      </c>
      <c r="E40" s="146">
        <v>0</v>
      </c>
      <c r="F40" s="145">
        <v>0</v>
      </c>
      <c r="G40" s="147">
        <v>0</v>
      </c>
      <c r="H40" s="72">
        <f>H45+H50+H55+H60+H65+H70+H75</f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75">
        <f t="shared" si="27"/>
        <v>0</v>
      </c>
      <c r="Q40" s="18"/>
    </row>
    <row r="41" spans="1:17" s="19" customFormat="1" ht="15.75" x14ac:dyDescent="0.25">
      <c r="A41" s="206"/>
      <c r="B41" s="235"/>
      <c r="C41" s="141" t="s">
        <v>23</v>
      </c>
      <c r="D41" s="145">
        <v>0</v>
      </c>
      <c r="E41" s="146">
        <v>9381</v>
      </c>
      <c r="F41" s="145">
        <v>7881</v>
      </c>
      <c r="G41" s="147">
        <v>16651</v>
      </c>
      <c r="H41" s="72">
        <f>H46+H51+H56+H61+H66+H71+H76</f>
        <v>27037</v>
      </c>
      <c r="I41" s="147">
        <v>11923</v>
      </c>
      <c r="J41" s="147">
        <v>0</v>
      </c>
      <c r="K41" s="147">
        <v>0</v>
      </c>
      <c r="L41" s="147">
        <v>0</v>
      </c>
      <c r="M41" s="147">
        <v>0</v>
      </c>
      <c r="N41" s="147">
        <v>0</v>
      </c>
      <c r="O41" s="147">
        <v>0</v>
      </c>
      <c r="P41" s="175">
        <f t="shared" si="27"/>
        <v>72873</v>
      </c>
      <c r="Q41" s="18"/>
    </row>
    <row r="42" spans="1:17" s="19" customFormat="1" ht="15.75" x14ac:dyDescent="0.25">
      <c r="A42" s="206"/>
      <c r="B42" s="235"/>
      <c r="C42" s="141" t="s">
        <v>24</v>
      </c>
      <c r="D42" s="145">
        <v>0</v>
      </c>
      <c r="E42" s="146">
        <v>1180</v>
      </c>
      <c r="F42" s="145">
        <v>80</v>
      </c>
      <c r="G42" s="147">
        <v>67.2</v>
      </c>
      <c r="H42" s="72">
        <f>H47+H52+H57+H62+H67+H72+H77</f>
        <v>33.684049999999999</v>
      </c>
      <c r="I42" s="147">
        <v>12</v>
      </c>
      <c r="J42" s="147">
        <v>0</v>
      </c>
      <c r="K42" s="147">
        <v>0</v>
      </c>
      <c r="L42" s="147">
        <v>0</v>
      </c>
      <c r="M42" s="147">
        <v>0</v>
      </c>
      <c r="N42" s="147">
        <v>0</v>
      </c>
      <c r="O42" s="147">
        <v>0</v>
      </c>
      <c r="P42" s="175">
        <f t="shared" si="27"/>
        <v>1372.8840500000001</v>
      </c>
      <c r="Q42" s="18"/>
    </row>
    <row r="43" spans="1:17" ht="31.5" x14ac:dyDescent="0.25">
      <c r="A43" s="206"/>
      <c r="B43" s="235"/>
      <c r="C43" s="141" t="s">
        <v>25</v>
      </c>
      <c r="D43" s="152">
        <v>0</v>
      </c>
      <c r="E43" s="153">
        <v>0</v>
      </c>
      <c r="F43" s="152">
        <v>0</v>
      </c>
      <c r="G43" s="154">
        <v>0</v>
      </c>
      <c r="H43" s="79">
        <f>H48+H53+H58+H63+H68+H73+H78</f>
        <v>0</v>
      </c>
      <c r="I43" s="154">
        <v>0</v>
      </c>
      <c r="J43" s="154">
        <v>0</v>
      </c>
      <c r="K43" s="154">
        <v>0</v>
      </c>
      <c r="L43" s="154">
        <v>0</v>
      </c>
      <c r="M43" s="154">
        <v>0</v>
      </c>
      <c r="N43" s="154">
        <v>0</v>
      </c>
      <c r="O43" s="154">
        <v>0</v>
      </c>
      <c r="P43" s="175">
        <f t="shared" si="27"/>
        <v>0</v>
      </c>
    </row>
    <row r="44" spans="1:17" ht="15.75" x14ac:dyDescent="0.25">
      <c r="A44" s="207" t="s">
        <v>61</v>
      </c>
      <c r="B44" s="235" t="s">
        <v>53</v>
      </c>
      <c r="C44" s="26" t="s">
        <v>18</v>
      </c>
      <c r="D44" s="62">
        <f>D45+D46+D47+D48</f>
        <v>0</v>
      </c>
      <c r="E44" s="67">
        <f>E45+E46+E47+E48</f>
        <v>0</v>
      </c>
      <c r="F44" s="78">
        <f>F45+F46+F47+F48</f>
        <v>0</v>
      </c>
      <c r="G44" s="78">
        <v>0</v>
      </c>
      <c r="H44" s="72">
        <f t="shared" ref="H44:J44" si="28">H45+H46+H47+H48</f>
        <v>1408.2894800000001</v>
      </c>
      <c r="I44" s="78">
        <f t="shared" si="28"/>
        <v>0</v>
      </c>
      <c r="J44" s="78">
        <f t="shared" si="28"/>
        <v>0</v>
      </c>
      <c r="K44" s="78">
        <f t="shared" ref="K44:O44" si="29">K45+K46+K47+K48</f>
        <v>0</v>
      </c>
      <c r="L44" s="78">
        <f t="shared" si="29"/>
        <v>0</v>
      </c>
      <c r="M44" s="78">
        <f t="shared" si="29"/>
        <v>0</v>
      </c>
      <c r="N44" s="78">
        <f t="shared" si="29"/>
        <v>0</v>
      </c>
      <c r="O44" s="78">
        <f t="shared" si="29"/>
        <v>0</v>
      </c>
      <c r="P44" s="175">
        <f t="shared" si="27"/>
        <v>1408.2894800000001</v>
      </c>
    </row>
    <row r="45" spans="1:17" ht="31.5" x14ac:dyDescent="0.25">
      <c r="A45" s="207"/>
      <c r="B45" s="235"/>
      <c r="C45" s="141" t="s">
        <v>22</v>
      </c>
      <c r="D45" s="145">
        <v>0</v>
      </c>
      <c r="E45" s="146">
        <v>0</v>
      </c>
      <c r="F45" s="145">
        <v>0</v>
      </c>
      <c r="G45" s="147">
        <v>0</v>
      </c>
      <c r="H45" s="148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49">
        <v>0</v>
      </c>
      <c r="P45" s="175">
        <f t="shared" si="27"/>
        <v>0</v>
      </c>
    </row>
    <row r="46" spans="1:17" ht="15.75" x14ac:dyDescent="0.25">
      <c r="A46" s="207"/>
      <c r="B46" s="235"/>
      <c r="C46" s="141" t="s">
        <v>23</v>
      </c>
      <c r="D46" s="145">
        <v>0</v>
      </c>
      <c r="E46" s="146">
        <v>0</v>
      </c>
      <c r="F46" s="145">
        <v>0</v>
      </c>
      <c r="G46" s="147">
        <v>0</v>
      </c>
      <c r="H46" s="148">
        <v>1406.537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>
        <v>0</v>
      </c>
      <c r="P46" s="175">
        <f t="shared" si="27"/>
        <v>1406.537</v>
      </c>
    </row>
    <row r="47" spans="1:17" ht="15.75" x14ac:dyDescent="0.25">
      <c r="A47" s="207"/>
      <c r="B47" s="235"/>
      <c r="C47" s="141" t="s">
        <v>24</v>
      </c>
      <c r="D47" s="145">
        <v>0</v>
      </c>
      <c r="E47" s="146">
        <v>0</v>
      </c>
      <c r="F47" s="145">
        <v>0</v>
      </c>
      <c r="G47" s="147">
        <v>0</v>
      </c>
      <c r="H47" s="148">
        <v>1.75248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75">
        <f t="shared" si="27"/>
        <v>1.75248</v>
      </c>
    </row>
    <row r="48" spans="1:17" ht="31.5" x14ac:dyDescent="0.25">
      <c r="A48" s="207"/>
      <c r="B48" s="235"/>
      <c r="C48" s="141" t="s">
        <v>25</v>
      </c>
      <c r="D48" s="152">
        <v>0</v>
      </c>
      <c r="E48" s="153">
        <v>0</v>
      </c>
      <c r="F48" s="152">
        <v>0</v>
      </c>
      <c r="G48" s="154">
        <v>0</v>
      </c>
      <c r="H48" s="155">
        <v>0</v>
      </c>
      <c r="I48" s="154">
        <v>0</v>
      </c>
      <c r="J48" s="154">
        <v>0</v>
      </c>
      <c r="K48" s="154">
        <v>0</v>
      </c>
      <c r="L48" s="154">
        <v>0</v>
      </c>
      <c r="M48" s="154">
        <v>0</v>
      </c>
      <c r="N48" s="154">
        <v>0</v>
      </c>
      <c r="O48" s="154">
        <v>0</v>
      </c>
      <c r="P48" s="175">
        <f t="shared" si="27"/>
        <v>0</v>
      </c>
    </row>
    <row r="49" spans="1:16" ht="15.75" x14ac:dyDescent="0.25">
      <c r="A49" s="207" t="s">
        <v>62</v>
      </c>
      <c r="B49" s="235" t="s">
        <v>54</v>
      </c>
      <c r="C49" s="26" t="s">
        <v>18</v>
      </c>
      <c r="D49" s="62">
        <f>D50+D51+D52+D53</f>
        <v>0</v>
      </c>
      <c r="E49" s="67">
        <f>E50+E51+E52+E53</f>
        <v>0</v>
      </c>
      <c r="F49" s="78">
        <f>F50+F51+F52+F53</f>
        <v>0</v>
      </c>
      <c r="G49" s="78">
        <f t="shared" ref="G49:J49" si="30">G50+G51+G52+G53</f>
        <v>0</v>
      </c>
      <c r="H49" s="72">
        <f t="shared" si="30"/>
        <v>1763.9765599999998</v>
      </c>
      <c r="I49" s="78">
        <f t="shared" si="30"/>
        <v>0</v>
      </c>
      <c r="J49" s="78">
        <f t="shared" si="30"/>
        <v>0</v>
      </c>
      <c r="K49" s="78">
        <f t="shared" ref="K49:O49" si="31">K50+K51+K52+K53</f>
        <v>0</v>
      </c>
      <c r="L49" s="78">
        <f t="shared" si="31"/>
        <v>0</v>
      </c>
      <c r="M49" s="78">
        <f t="shared" si="31"/>
        <v>0</v>
      </c>
      <c r="N49" s="78">
        <f t="shared" si="31"/>
        <v>0</v>
      </c>
      <c r="O49" s="78">
        <f t="shared" si="31"/>
        <v>0</v>
      </c>
      <c r="P49" s="175">
        <f>SUM(D49:O49)</f>
        <v>1763.9765599999998</v>
      </c>
    </row>
    <row r="50" spans="1:16" ht="31.5" x14ac:dyDescent="0.25">
      <c r="A50" s="207"/>
      <c r="B50" s="235"/>
      <c r="C50" s="141" t="s">
        <v>22</v>
      </c>
      <c r="D50" s="145">
        <v>0</v>
      </c>
      <c r="E50" s="146">
        <v>0</v>
      </c>
      <c r="F50" s="145">
        <v>0</v>
      </c>
      <c r="G50" s="147">
        <v>0</v>
      </c>
      <c r="H50" s="148">
        <v>0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75">
        <f t="shared" si="27"/>
        <v>0</v>
      </c>
    </row>
    <row r="51" spans="1:16" ht="15.75" x14ac:dyDescent="0.25">
      <c r="A51" s="207"/>
      <c r="B51" s="235"/>
      <c r="C51" s="141" t="s">
        <v>23</v>
      </c>
      <c r="D51" s="145">
        <v>0</v>
      </c>
      <c r="E51" s="146">
        <v>0</v>
      </c>
      <c r="F51" s="145">
        <v>0</v>
      </c>
      <c r="G51" s="147">
        <v>0</v>
      </c>
      <c r="H51" s="148">
        <v>1761.7819999999999</v>
      </c>
      <c r="I51" s="149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75">
        <f t="shared" si="27"/>
        <v>1761.7819999999999</v>
      </c>
    </row>
    <row r="52" spans="1:16" ht="15.75" x14ac:dyDescent="0.25">
      <c r="A52" s="207"/>
      <c r="B52" s="235"/>
      <c r="C52" s="141" t="s">
        <v>24</v>
      </c>
      <c r="D52" s="145">
        <v>0</v>
      </c>
      <c r="E52" s="146">
        <v>0</v>
      </c>
      <c r="F52" s="145">
        <v>0</v>
      </c>
      <c r="G52" s="147">
        <v>0</v>
      </c>
      <c r="H52" s="148">
        <v>2.1945600000000001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75">
        <f t="shared" si="27"/>
        <v>2.1945600000000001</v>
      </c>
    </row>
    <row r="53" spans="1:16" ht="31.5" x14ac:dyDescent="0.25">
      <c r="A53" s="207"/>
      <c r="B53" s="235"/>
      <c r="C53" s="141" t="s">
        <v>25</v>
      </c>
      <c r="D53" s="152">
        <v>0</v>
      </c>
      <c r="E53" s="153">
        <v>0</v>
      </c>
      <c r="F53" s="152">
        <v>0</v>
      </c>
      <c r="G53" s="154">
        <v>0</v>
      </c>
      <c r="H53" s="155">
        <v>0</v>
      </c>
      <c r="I53" s="156">
        <v>0</v>
      </c>
      <c r="J53" s="156">
        <v>0</v>
      </c>
      <c r="K53" s="156">
        <v>0</v>
      </c>
      <c r="L53" s="156">
        <v>0</v>
      </c>
      <c r="M53" s="156">
        <v>0</v>
      </c>
      <c r="N53" s="156">
        <v>0</v>
      </c>
      <c r="O53" s="156">
        <v>0</v>
      </c>
      <c r="P53" s="175">
        <f t="shared" si="27"/>
        <v>0</v>
      </c>
    </row>
    <row r="54" spans="1:16" ht="15.75" x14ac:dyDescent="0.25">
      <c r="A54" s="207" t="s">
        <v>63</v>
      </c>
      <c r="B54" s="235" t="s">
        <v>55</v>
      </c>
      <c r="C54" s="26" t="s">
        <v>18</v>
      </c>
      <c r="D54" s="62">
        <f>D55+D56+D57+D58</f>
        <v>0</v>
      </c>
      <c r="E54" s="67">
        <f>E55+E56+E57+E58</f>
        <v>0</v>
      </c>
      <c r="F54" s="78">
        <f>F55+F56+F57+F58</f>
        <v>0</v>
      </c>
      <c r="G54" s="78">
        <f t="shared" ref="G54:J54" si="32">G55+G56+G57+G58</f>
        <v>0</v>
      </c>
      <c r="H54" s="72">
        <f t="shared" si="32"/>
        <v>14859.43771</v>
      </c>
      <c r="I54" s="78">
        <f t="shared" si="32"/>
        <v>0</v>
      </c>
      <c r="J54" s="78">
        <f t="shared" si="32"/>
        <v>0</v>
      </c>
      <c r="K54" s="78">
        <f t="shared" ref="K54:O54" si="33">K55+K56+K57+K58</f>
        <v>0</v>
      </c>
      <c r="L54" s="78">
        <f t="shared" si="33"/>
        <v>0</v>
      </c>
      <c r="M54" s="78">
        <f t="shared" si="33"/>
        <v>0</v>
      </c>
      <c r="N54" s="78">
        <f t="shared" si="33"/>
        <v>0</v>
      </c>
      <c r="O54" s="78">
        <f t="shared" si="33"/>
        <v>0</v>
      </c>
      <c r="P54" s="175">
        <f t="shared" si="27"/>
        <v>14859.43771</v>
      </c>
    </row>
    <row r="55" spans="1:16" ht="31.5" x14ac:dyDescent="0.25">
      <c r="A55" s="207"/>
      <c r="B55" s="235"/>
      <c r="C55" s="141" t="s">
        <v>22</v>
      </c>
      <c r="D55" s="145">
        <v>0</v>
      </c>
      <c r="E55" s="146">
        <v>0</v>
      </c>
      <c r="F55" s="145">
        <v>0</v>
      </c>
      <c r="G55" s="147">
        <v>0</v>
      </c>
      <c r="H55" s="148">
        <v>0</v>
      </c>
      <c r="I55" s="149">
        <v>0</v>
      </c>
      <c r="J55" s="149">
        <v>0</v>
      </c>
      <c r="K55" s="149">
        <v>0</v>
      </c>
      <c r="L55" s="149">
        <v>0</v>
      </c>
      <c r="M55" s="149">
        <v>0</v>
      </c>
      <c r="N55" s="149">
        <v>0</v>
      </c>
      <c r="O55" s="149">
        <v>0</v>
      </c>
      <c r="P55" s="175">
        <f t="shared" si="27"/>
        <v>0</v>
      </c>
    </row>
    <row r="56" spans="1:16" ht="15.75" x14ac:dyDescent="0.25">
      <c r="A56" s="207"/>
      <c r="B56" s="235"/>
      <c r="C56" s="141" t="s">
        <v>23</v>
      </c>
      <c r="D56" s="145">
        <v>0</v>
      </c>
      <c r="E56" s="146">
        <v>0</v>
      </c>
      <c r="F56" s="145">
        <v>0</v>
      </c>
      <c r="G56" s="147">
        <v>0</v>
      </c>
      <c r="H56" s="148">
        <v>14840.948</v>
      </c>
      <c r="I56" s="149">
        <v>0</v>
      </c>
      <c r="J56" s="149">
        <v>0</v>
      </c>
      <c r="K56" s="149">
        <v>0</v>
      </c>
      <c r="L56" s="149">
        <v>0</v>
      </c>
      <c r="M56" s="149">
        <v>0</v>
      </c>
      <c r="N56" s="149">
        <v>0</v>
      </c>
      <c r="O56" s="149">
        <v>0</v>
      </c>
      <c r="P56" s="175">
        <f t="shared" si="27"/>
        <v>14840.948</v>
      </c>
    </row>
    <row r="57" spans="1:16" ht="15.75" x14ac:dyDescent="0.25">
      <c r="A57" s="207"/>
      <c r="B57" s="235"/>
      <c r="C57" s="141" t="s">
        <v>24</v>
      </c>
      <c r="D57" s="145">
        <v>0</v>
      </c>
      <c r="E57" s="146">
        <v>0</v>
      </c>
      <c r="F57" s="145">
        <v>0</v>
      </c>
      <c r="G57" s="147">
        <v>0</v>
      </c>
      <c r="H57" s="148">
        <v>18.489709999999999</v>
      </c>
      <c r="I57" s="149">
        <v>0</v>
      </c>
      <c r="J57" s="149">
        <v>0</v>
      </c>
      <c r="K57" s="149">
        <v>0</v>
      </c>
      <c r="L57" s="149">
        <v>0</v>
      </c>
      <c r="M57" s="149">
        <v>0</v>
      </c>
      <c r="N57" s="149">
        <v>0</v>
      </c>
      <c r="O57" s="149">
        <v>0</v>
      </c>
      <c r="P57" s="175">
        <f t="shared" si="27"/>
        <v>18.489709999999999</v>
      </c>
    </row>
    <row r="58" spans="1:16" ht="31.5" x14ac:dyDescent="0.25">
      <c r="A58" s="207"/>
      <c r="B58" s="235"/>
      <c r="C58" s="141" t="s">
        <v>25</v>
      </c>
      <c r="D58" s="152">
        <v>0</v>
      </c>
      <c r="E58" s="153">
        <v>0</v>
      </c>
      <c r="F58" s="152">
        <v>0</v>
      </c>
      <c r="G58" s="154">
        <v>0</v>
      </c>
      <c r="H58" s="155">
        <v>0</v>
      </c>
      <c r="I58" s="156">
        <v>0</v>
      </c>
      <c r="J58" s="156">
        <v>0</v>
      </c>
      <c r="K58" s="156">
        <v>0</v>
      </c>
      <c r="L58" s="156">
        <v>0</v>
      </c>
      <c r="M58" s="156">
        <v>0</v>
      </c>
      <c r="N58" s="156">
        <v>0</v>
      </c>
      <c r="O58" s="156">
        <v>0</v>
      </c>
      <c r="P58" s="175">
        <f t="shared" si="27"/>
        <v>0</v>
      </c>
    </row>
    <row r="59" spans="1:16" ht="15.75" x14ac:dyDescent="0.25">
      <c r="A59" s="207" t="s">
        <v>64</v>
      </c>
      <c r="B59" s="235" t="s">
        <v>56</v>
      </c>
      <c r="C59" s="26" t="s">
        <v>18</v>
      </c>
      <c r="D59" s="62">
        <f>D60+D61+D62+D63</f>
        <v>0</v>
      </c>
      <c r="E59" s="67">
        <f>E60+E61+E62+E63</f>
        <v>0</v>
      </c>
      <c r="F59" s="78">
        <f>F60+F61+F62+F63</f>
        <v>0</v>
      </c>
      <c r="G59" s="78">
        <f t="shared" ref="G59:J59" si="34">G60+G61+G62+G63</f>
        <v>0</v>
      </c>
      <c r="H59" s="72">
        <f t="shared" si="34"/>
        <v>581.68984999999998</v>
      </c>
      <c r="I59" s="78">
        <f t="shared" si="34"/>
        <v>0</v>
      </c>
      <c r="J59" s="78">
        <f t="shared" si="34"/>
        <v>0</v>
      </c>
      <c r="K59" s="78">
        <f t="shared" ref="K59:O59" si="35">K60+K61+K62+K63</f>
        <v>0</v>
      </c>
      <c r="L59" s="78">
        <f t="shared" si="35"/>
        <v>0</v>
      </c>
      <c r="M59" s="78">
        <f t="shared" si="35"/>
        <v>0</v>
      </c>
      <c r="N59" s="78">
        <f t="shared" si="35"/>
        <v>0</v>
      </c>
      <c r="O59" s="78">
        <f t="shared" si="35"/>
        <v>0</v>
      </c>
      <c r="P59" s="175">
        <f t="shared" si="27"/>
        <v>581.68984999999998</v>
      </c>
    </row>
    <row r="60" spans="1:16" ht="31.5" x14ac:dyDescent="0.25">
      <c r="A60" s="207"/>
      <c r="B60" s="235"/>
      <c r="C60" s="141" t="s">
        <v>22</v>
      </c>
      <c r="D60" s="145">
        <v>0</v>
      </c>
      <c r="E60" s="146">
        <v>0</v>
      </c>
      <c r="F60" s="145">
        <v>0</v>
      </c>
      <c r="G60" s="147">
        <v>0</v>
      </c>
      <c r="H60" s="148">
        <v>0</v>
      </c>
      <c r="I60" s="149">
        <v>0</v>
      </c>
      <c r="J60" s="149">
        <v>0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75">
        <f t="shared" si="27"/>
        <v>0</v>
      </c>
    </row>
    <row r="61" spans="1:16" ht="15.75" x14ac:dyDescent="0.25">
      <c r="A61" s="207"/>
      <c r="B61" s="235"/>
      <c r="C61" s="141" t="s">
        <v>23</v>
      </c>
      <c r="D61" s="145">
        <v>0</v>
      </c>
      <c r="E61" s="146">
        <v>0</v>
      </c>
      <c r="F61" s="145">
        <v>0</v>
      </c>
      <c r="G61" s="147">
        <v>0</v>
      </c>
      <c r="H61" s="148">
        <v>580.96600000000001</v>
      </c>
      <c r="I61" s="149">
        <v>0</v>
      </c>
      <c r="J61" s="149">
        <v>0</v>
      </c>
      <c r="K61" s="149">
        <v>0</v>
      </c>
      <c r="L61" s="149">
        <v>0</v>
      </c>
      <c r="M61" s="149">
        <v>0</v>
      </c>
      <c r="N61" s="149">
        <v>0</v>
      </c>
      <c r="O61" s="149">
        <v>0</v>
      </c>
      <c r="P61" s="175">
        <f t="shared" si="27"/>
        <v>580.96600000000001</v>
      </c>
    </row>
    <row r="62" spans="1:16" ht="15.75" x14ac:dyDescent="0.25">
      <c r="A62" s="207"/>
      <c r="B62" s="235"/>
      <c r="C62" s="141" t="s">
        <v>24</v>
      </c>
      <c r="D62" s="145">
        <v>0</v>
      </c>
      <c r="E62" s="146">
        <v>0</v>
      </c>
      <c r="F62" s="145">
        <v>0</v>
      </c>
      <c r="G62" s="147">
        <v>0</v>
      </c>
      <c r="H62" s="148">
        <v>0.72384999999999999</v>
      </c>
      <c r="I62" s="149">
        <v>0</v>
      </c>
      <c r="J62" s="149">
        <v>0</v>
      </c>
      <c r="K62" s="149">
        <v>0</v>
      </c>
      <c r="L62" s="149">
        <v>0</v>
      </c>
      <c r="M62" s="149">
        <v>0</v>
      </c>
      <c r="N62" s="149">
        <v>0</v>
      </c>
      <c r="O62" s="149">
        <v>0</v>
      </c>
      <c r="P62" s="175">
        <f t="shared" si="27"/>
        <v>0.72384999999999999</v>
      </c>
    </row>
    <row r="63" spans="1:16" ht="31.5" x14ac:dyDescent="0.25">
      <c r="A63" s="207"/>
      <c r="B63" s="235"/>
      <c r="C63" s="141" t="s">
        <v>25</v>
      </c>
      <c r="D63" s="152">
        <v>0</v>
      </c>
      <c r="E63" s="153">
        <v>0</v>
      </c>
      <c r="F63" s="152">
        <v>0</v>
      </c>
      <c r="G63" s="154">
        <v>0</v>
      </c>
      <c r="H63" s="155">
        <v>0</v>
      </c>
      <c r="I63" s="156">
        <v>0</v>
      </c>
      <c r="J63" s="156">
        <v>0</v>
      </c>
      <c r="K63" s="156">
        <v>0</v>
      </c>
      <c r="L63" s="156">
        <v>0</v>
      </c>
      <c r="M63" s="156">
        <v>0</v>
      </c>
      <c r="N63" s="156">
        <v>0</v>
      </c>
      <c r="O63" s="156">
        <v>0</v>
      </c>
      <c r="P63" s="175">
        <f t="shared" si="27"/>
        <v>0</v>
      </c>
    </row>
    <row r="64" spans="1:16" ht="15.75" x14ac:dyDescent="0.25">
      <c r="A64" s="207" t="s">
        <v>65</v>
      </c>
      <c r="B64" s="235" t="s">
        <v>57</v>
      </c>
      <c r="C64" s="26" t="s">
        <v>18</v>
      </c>
      <c r="D64" s="62">
        <f>D65+D66+D67+D68</f>
        <v>0</v>
      </c>
      <c r="E64" s="67">
        <f>E65+E66+E67+E68</f>
        <v>0</v>
      </c>
      <c r="F64" s="78">
        <f>F65+F66+F67+F68</f>
        <v>0</v>
      </c>
      <c r="G64" s="78">
        <f t="shared" ref="G64:J64" si="36">G65+G66+G67+G68</f>
        <v>0</v>
      </c>
      <c r="H64" s="72">
        <f t="shared" si="36"/>
        <v>2099.0318499999998</v>
      </c>
      <c r="I64" s="78">
        <f t="shared" si="36"/>
        <v>0</v>
      </c>
      <c r="J64" s="78">
        <f t="shared" si="36"/>
        <v>0</v>
      </c>
      <c r="K64" s="78">
        <f t="shared" ref="K64:O64" si="37">K65+K66+K67+K68</f>
        <v>0</v>
      </c>
      <c r="L64" s="78">
        <f t="shared" si="37"/>
        <v>0</v>
      </c>
      <c r="M64" s="78">
        <f t="shared" si="37"/>
        <v>0</v>
      </c>
      <c r="N64" s="78">
        <f t="shared" si="37"/>
        <v>0</v>
      </c>
      <c r="O64" s="78">
        <f t="shared" si="37"/>
        <v>0</v>
      </c>
      <c r="P64" s="175">
        <f t="shared" si="27"/>
        <v>2099.0318499999998</v>
      </c>
    </row>
    <row r="65" spans="1:16" ht="31.5" x14ac:dyDescent="0.25">
      <c r="A65" s="207"/>
      <c r="B65" s="235"/>
      <c r="C65" s="141" t="s">
        <v>22</v>
      </c>
      <c r="D65" s="145">
        <v>0</v>
      </c>
      <c r="E65" s="146">
        <v>0</v>
      </c>
      <c r="F65" s="145">
        <v>0</v>
      </c>
      <c r="G65" s="147">
        <v>0</v>
      </c>
      <c r="H65" s="148">
        <v>0</v>
      </c>
      <c r="I65" s="149">
        <v>0</v>
      </c>
      <c r="J65" s="149">
        <v>0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75">
        <f t="shared" si="27"/>
        <v>0</v>
      </c>
    </row>
    <row r="66" spans="1:16" ht="15.75" x14ac:dyDescent="0.25">
      <c r="A66" s="207"/>
      <c r="B66" s="235"/>
      <c r="C66" s="141" t="s">
        <v>23</v>
      </c>
      <c r="D66" s="145">
        <v>0</v>
      </c>
      <c r="E66" s="146">
        <v>0</v>
      </c>
      <c r="F66" s="145">
        <v>0</v>
      </c>
      <c r="G66" s="147">
        <v>0</v>
      </c>
      <c r="H66" s="148">
        <v>2096.42</v>
      </c>
      <c r="I66" s="149">
        <v>0</v>
      </c>
      <c r="J66" s="149">
        <v>0</v>
      </c>
      <c r="K66" s="149">
        <v>0</v>
      </c>
      <c r="L66" s="149">
        <v>0</v>
      </c>
      <c r="M66" s="149">
        <v>0</v>
      </c>
      <c r="N66" s="149">
        <v>0</v>
      </c>
      <c r="O66" s="149">
        <v>0</v>
      </c>
      <c r="P66" s="175">
        <f t="shared" si="27"/>
        <v>2096.42</v>
      </c>
    </row>
    <row r="67" spans="1:16" ht="15.75" x14ac:dyDescent="0.25">
      <c r="A67" s="207"/>
      <c r="B67" s="235"/>
      <c r="C67" s="141" t="s">
        <v>24</v>
      </c>
      <c r="D67" s="145">
        <v>0</v>
      </c>
      <c r="E67" s="146">
        <v>0</v>
      </c>
      <c r="F67" s="145">
        <v>0</v>
      </c>
      <c r="G67" s="147">
        <v>0</v>
      </c>
      <c r="H67" s="148">
        <v>2.61185</v>
      </c>
      <c r="I67" s="149">
        <v>0</v>
      </c>
      <c r="J67" s="149">
        <v>0</v>
      </c>
      <c r="K67" s="149">
        <v>0</v>
      </c>
      <c r="L67" s="149">
        <v>0</v>
      </c>
      <c r="M67" s="149">
        <v>0</v>
      </c>
      <c r="N67" s="149">
        <v>0</v>
      </c>
      <c r="O67" s="149">
        <v>0</v>
      </c>
      <c r="P67" s="175">
        <f t="shared" si="27"/>
        <v>2.61185</v>
      </c>
    </row>
    <row r="68" spans="1:16" ht="31.5" x14ac:dyDescent="0.25">
      <c r="A68" s="207"/>
      <c r="B68" s="235"/>
      <c r="C68" s="141" t="s">
        <v>25</v>
      </c>
      <c r="D68" s="152">
        <v>0</v>
      </c>
      <c r="E68" s="153">
        <v>0</v>
      </c>
      <c r="F68" s="152">
        <v>0</v>
      </c>
      <c r="G68" s="154">
        <v>0</v>
      </c>
      <c r="H68" s="155">
        <v>0</v>
      </c>
      <c r="I68" s="154">
        <v>0</v>
      </c>
      <c r="J68" s="154">
        <v>0</v>
      </c>
      <c r="K68" s="154">
        <v>0</v>
      </c>
      <c r="L68" s="154">
        <v>0</v>
      </c>
      <c r="M68" s="154">
        <v>0</v>
      </c>
      <c r="N68" s="154">
        <v>0</v>
      </c>
      <c r="O68" s="154">
        <v>0</v>
      </c>
      <c r="P68" s="175">
        <f t="shared" si="27"/>
        <v>0</v>
      </c>
    </row>
    <row r="69" spans="1:16" ht="15.75" x14ac:dyDescent="0.25">
      <c r="A69" s="207" t="s">
        <v>66</v>
      </c>
      <c r="B69" s="235" t="s">
        <v>58</v>
      </c>
      <c r="C69" s="26" t="s">
        <v>18</v>
      </c>
      <c r="D69" s="62">
        <f>D70+D71+D72+D73</f>
        <v>0</v>
      </c>
      <c r="E69" s="67">
        <f>E70+E71+E72+E73</f>
        <v>0</v>
      </c>
      <c r="F69" s="78">
        <f>F70+F71+F72+F73</f>
        <v>0</v>
      </c>
      <c r="G69" s="78">
        <f t="shared" ref="G69:J69" si="38">G70+G71+G72+G73</f>
        <v>0</v>
      </c>
      <c r="H69" s="72">
        <f t="shared" si="38"/>
        <v>1096.6488000000002</v>
      </c>
      <c r="I69" s="78">
        <f t="shared" si="38"/>
        <v>0</v>
      </c>
      <c r="J69" s="78">
        <f t="shared" si="38"/>
        <v>0</v>
      </c>
      <c r="K69" s="78">
        <f t="shared" ref="K69:O69" si="39">K70+K71+K72+K73</f>
        <v>0</v>
      </c>
      <c r="L69" s="78">
        <f t="shared" si="39"/>
        <v>0</v>
      </c>
      <c r="M69" s="78">
        <f t="shared" si="39"/>
        <v>0</v>
      </c>
      <c r="N69" s="78">
        <f t="shared" si="39"/>
        <v>0</v>
      </c>
      <c r="O69" s="78">
        <f t="shared" si="39"/>
        <v>0</v>
      </c>
      <c r="P69" s="175">
        <f t="shared" si="27"/>
        <v>1096.6488000000002</v>
      </c>
    </row>
    <row r="70" spans="1:16" ht="31.5" x14ac:dyDescent="0.25">
      <c r="A70" s="207"/>
      <c r="B70" s="235"/>
      <c r="C70" s="141" t="s">
        <v>22</v>
      </c>
      <c r="D70" s="145">
        <v>0</v>
      </c>
      <c r="E70" s="146">
        <v>0</v>
      </c>
      <c r="F70" s="145">
        <v>0</v>
      </c>
      <c r="G70" s="147">
        <v>0</v>
      </c>
      <c r="H70" s="148">
        <v>0</v>
      </c>
      <c r="I70" s="149">
        <v>0</v>
      </c>
      <c r="J70" s="149">
        <v>0</v>
      </c>
      <c r="K70" s="149">
        <v>0</v>
      </c>
      <c r="L70" s="149">
        <v>0</v>
      </c>
      <c r="M70" s="149">
        <v>0</v>
      </c>
      <c r="N70" s="149">
        <v>0</v>
      </c>
      <c r="O70" s="149">
        <v>0</v>
      </c>
      <c r="P70" s="175">
        <f t="shared" si="27"/>
        <v>0</v>
      </c>
    </row>
    <row r="71" spans="1:16" ht="15.75" x14ac:dyDescent="0.25">
      <c r="A71" s="207"/>
      <c r="B71" s="235"/>
      <c r="C71" s="141" t="s">
        <v>23</v>
      </c>
      <c r="D71" s="145">
        <v>0</v>
      </c>
      <c r="E71" s="146">
        <v>0</v>
      </c>
      <c r="F71" s="145">
        <v>0</v>
      </c>
      <c r="G71" s="147">
        <v>0</v>
      </c>
      <c r="H71" s="148">
        <v>1095.2840000000001</v>
      </c>
      <c r="I71" s="149">
        <v>0</v>
      </c>
      <c r="J71" s="149">
        <v>0</v>
      </c>
      <c r="K71" s="149">
        <v>0</v>
      </c>
      <c r="L71" s="149">
        <v>0</v>
      </c>
      <c r="M71" s="149">
        <v>0</v>
      </c>
      <c r="N71" s="149">
        <v>0</v>
      </c>
      <c r="O71" s="149">
        <v>0</v>
      </c>
      <c r="P71" s="175">
        <f t="shared" si="27"/>
        <v>1095.2840000000001</v>
      </c>
    </row>
    <row r="72" spans="1:16" ht="15.75" x14ac:dyDescent="0.25">
      <c r="A72" s="207"/>
      <c r="B72" s="235"/>
      <c r="C72" s="141" t="s">
        <v>24</v>
      </c>
      <c r="D72" s="145">
        <v>0</v>
      </c>
      <c r="E72" s="146">
        <v>0</v>
      </c>
      <c r="F72" s="145">
        <v>0</v>
      </c>
      <c r="G72" s="147">
        <v>0</v>
      </c>
      <c r="H72" s="148">
        <v>1.3648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75">
        <f t="shared" si="27"/>
        <v>1.3648</v>
      </c>
    </row>
    <row r="73" spans="1:16" ht="31.5" x14ac:dyDescent="0.25">
      <c r="A73" s="207"/>
      <c r="B73" s="235"/>
      <c r="C73" s="141" t="s">
        <v>25</v>
      </c>
      <c r="D73" s="152">
        <v>0</v>
      </c>
      <c r="E73" s="153">
        <v>0</v>
      </c>
      <c r="F73" s="152">
        <v>0</v>
      </c>
      <c r="G73" s="154">
        <v>0</v>
      </c>
      <c r="H73" s="155">
        <v>0</v>
      </c>
      <c r="I73" s="156">
        <v>0</v>
      </c>
      <c r="J73" s="156">
        <v>0</v>
      </c>
      <c r="K73" s="156">
        <v>0</v>
      </c>
      <c r="L73" s="156">
        <v>0</v>
      </c>
      <c r="M73" s="156">
        <v>0</v>
      </c>
      <c r="N73" s="156">
        <v>0</v>
      </c>
      <c r="O73" s="156">
        <v>0</v>
      </c>
      <c r="P73" s="175">
        <f t="shared" si="27"/>
        <v>0</v>
      </c>
    </row>
    <row r="74" spans="1:16" ht="15.75" customHeight="1" x14ac:dyDescent="0.25">
      <c r="A74" s="207" t="s">
        <v>67</v>
      </c>
      <c r="B74" s="235" t="s">
        <v>59</v>
      </c>
      <c r="C74" s="26" t="s">
        <v>18</v>
      </c>
      <c r="D74" s="62">
        <f>D75+D76+D77+D78</f>
        <v>0</v>
      </c>
      <c r="E74" s="67">
        <f>E75+E76+E77+E78</f>
        <v>0</v>
      </c>
      <c r="F74" s="78">
        <f>F75+F76+F77+F78</f>
        <v>0</v>
      </c>
      <c r="G74" s="78">
        <f t="shared" ref="G74:J74" si="40">G75+G76+G77+G78</f>
        <v>0</v>
      </c>
      <c r="H74" s="72">
        <f t="shared" si="40"/>
        <v>5261.6098000000002</v>
      </c>
      <c r="I74" s="78">
        <f t="shared" si="40"/>
        <v>0</v>
      </c>
      <c r="J74" s="78">
        <f t="shared" si="40"/>
        <v>0</v>
      </c>
      <c r="K74" s="78">
        <f t="shared" ref="K74:O74" si="41">K75+K76+K77+K78</f>
        <v>0</v>
      </c>
      <c r="L74" s="78">
        <f t="shared" si="41"/>
        <v>0</v>
      </c>
      <c r="M74" s="78">
        <f t="shared" si="41"/>
        <v>0</v>
      </c>
      <c r="N74" s="78">
        <f t="shared" si="41"/>
        <v>0</v>
      </c>
      <c r="O74" s="78">
        <f t="shared" si="41"/>
        <v>0</v>
      </c>
      <c r="P74" s="175">
        <f t="shared" si="27"/>
        <v>5261.6098000000002</v>
      </c>
    </row>
    <row r="75" spans="1:16" ht="31.5" x14ac:dyDescent="0.25">
      <c r="A75" s="207"/>
      <c r="B75" s="235"/>
      <c r="C75" s="141" t="s">
        <v>22</v>
      </c>
      <c r="D75" s="145">
        <v>0</v>
      </c>
      <c r="E75" s="146">
        <v>0</v>
      </c>
      <c r="F75" s="145">
        <v>0</v>
      </c>
      <c r="G75" s="147">
        <v>0</v>
      </c>
      <c r="H75" s="148">
        <v>0</v>
      </c>
      <c r="I75" s="149">
        <v>0</v>
      </c>
      <c r="J75" s="149">
        <v>0</v>
      </c>
      <c r="K75" s="149">
        <v>0</v>
      </c>
      <c r="L75" s="149">
        <v>0</v>
      </c>
      <c r="M75" s="149">
        <v>0</v>
      </c>
      <c r="N75" s="149">
        <v>0</v>
      </c>
      <c r="O75" s="149">
        <v>0</v>
      </c>
      <c r="P75" s="175">
        <f t="shared" si="27"/>
        <v>0</v>
      </c>
    </row>
    <row r="76" spans="1:16" ht="15.75" x14ac:dyDescent="0.25">
      <c r="A76" s="207"/>
      <c r="B76" s="235"/>
      <c r="C76" s="141" t="s">
        <v>23</v>
      </c>
      <c r="D76" s="145">
        <v>0</v>
      </c>
      <c r="E76" s="146">
        <v>0</v>
      </c>
      <c r="F76" s="145">
        <v>0</v>
      </c>
      <c r="G76" s="147">
        <v>0</v>
      </c>
      <c r="H76" s="148">
        <v>5255.0630000000001</v>
      </c>
      <c r="I76" s="149">
        <v>0</v>
      </c>
      <c r="J76" s="149">
        <v>0</v>
      </c>
      <c r="K76" s="149">
        <v>0</v>
      </c>
      <c r="L76" s="149">
        <v>0</v>
      </c>
      <c r="M76" s="149">
        <v>0</v>
      </c>
      <c r="N76" s="149">
        <v>0</v>
      </c>
      <c r="O76" s="149">
        <v>0</v>
      </c>
      <c r="P76" s="175">
        <f t="shared" si="27"/>
        <v>5255.0630000000001</v>
      </c>
    </row>
    <row r="77" spans="1:16" ht="15.75" x14ac:dyDescent="0.25">
      <c r="A77" s="207"/>
      <c r="B77" s="235"/>
      <c r="C77" s="141" t="s">
        <v>24</v>
      </c>
      <c r="D77" s="145">
        <v>0</v>
      </c>
      <c r="E77" s="146">
        <v>0</v>
      </c>
      <c r="F77" s="145">
        <v>0</v>
      </c>
      <c r="G77" s="147">
        <v>0</v>
      </c>
      <c r="H77" s="148">
        <v>6.5468000000000002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75">
        <f t="shared" si="27"/>
        <v>6.5468000000000002</v>
      </c>
    </row>
    <row r="78" spans="1:16" ht="38.25" customHeight="1" x14ac:dyDescent="0.25">
      <c r="A78" s="207"/>
      <c r="B78" s="235"/>
      <c r="C78" s="141" t="s">
        <v>25</v>
      </c>
      <c r="D78" s="152">
        <v>0</v>
      </c>
      <c r="E78" s="153">
        <v>0</v>
      </c>
      <c r="F78" s="152">
        <v>0</v>
      </c>
      <c r="G78" s="154">
        <v>0</v>
      </c>
      <c r="H78" s="155">
        <v>0</v>
      </c>
      <c r="I78" s="156">
        <v>0</v>
      </c>
      <c r="J78" s="156">
        <v>0</v>
      </c>
      <c r="K78" s="156">
        <v>0</v>
      </c>
      <c r="L78" s="156">
        <v>0</v>
      </c>
      <c r="M78" s="156">
        <v>0</v>
      </c>
      <c r="N78" s="156">
        <v>0</v>
      </c>
      <c r="O78" s="156">
        <v>0</v>
      </c>
      <c r="P78" s="175">
        <f t="shared" si="27"/>
        <v>0</v>
      </c>
    </row>
    <row r="79" spans="1:16" ht="54" customHeight="1" x14ac:dyDescent="0.25">
      <c r="A79" s="170" t="s">
        <v>26</v>
      </c>
      <c r="B79" s="141" t="s">
        <v>2</v>
      </c>
      <c r="C79" s="141"/>
      <c r="D79" s="171">
        <f>D80+D85</f>
        <v>612.26499999999999</v>
      </c>
      <c r="E79" s="171">
        <f t="shared" ref="E79:J79" si="42">E80+E85</f>
        <v>1076.798</v>
      </c>
      <c r="F79" s="171">
        <f t="shared" si="42"/>
        <v>2517.79783</v>
      </c>
      <c r="G79" s="171">
        <f t="shared" si="42"/>
        <v>3470.8089299999997</v>
      </c>
      <c r="H79" s="172">
        <f>H80+H85</f>
        <v>622.29387999999994</v>
      </c>
      <c r="I79" s="171">
        <f t="shared" si="42"/>
        <v>436.57</v>
      </c>
      <c r="J79" s="171">
        <f t="shared" si="42"/>
        <v>114</v>
      </c>
      <c r="K79" s="171">
        <f t="shared" ref="K79:O79" si="43">K80+K85</f>
        <v>300</v>
      </c>
      <c r="L79" s="171">
        <f t="shared" si="43"/>
        <v>300</v>
      </c>
      <c r="M79" s="171">
        <f t="shared" si="43"/>
        <v>300</v>
      </c>
      <c r="N79" s="171">
        <f t="shared" si="43"/>
        <v>300</v>
      </c>
      <c r="O79" s="171">
        <f t="shared" si="43"/>
        <v>300</v>
      </c>
      <c r="P79" s="175">
        <f t="shared" si="27"/>
        <v>10350.533639999998</v>
      </c>
    </row>
    <row r="80" spans="1:16" ht="15.75" x14ac:dyDescent="0.25">
      <c r="A80" s="206">
        <v>1</v>
      </c>
      <c r="B80" s="215" t="s">
        <v>30</v>
      </c>
      <c r="C80" s="26" t="s">
        <v>18</v>
      </c>
      <c r="D80" s="63">
        <f>D81+D82+D83+D84</f>
        <v>224.2</v>
      </c>
      <c r="E80" s="68">
        <f t="shared" ref="E80:H80" si="44">E81+E82+E83+E84</f>
        <v>168.2</v>
      </c>
      <c r="F80" s="69">
        <f t="shared" si="44"/>
        <v>134</v>
      </c>
      <c r="G80" s="69">
        <f t="shared" si="44"/>
        <v>216.64893000000001</v>
      </c>
      <c r="H80" s="79">
        <f t="shared" si="44"/>
        <v>100</v>
      </c>
      <c r="I80" s="76">
        <f t="shared" ref="I80:J80" si="45">I81+I82+I83+I84</f>
        <v>236.57</v>
      </c>
      <c r="J80" s="76">
        <f t="shared" si="45"/>
        <v>114</v>
      </c>
      <c r="K80" s="76">
        <f t="shared" ref="K80:O80" si="46">K81+K82+K83+K84</f>
        <v>300</v>
      </c>
      <c r="L80" s="76">
        <f t="shared" si="46"/>
        <v>300</v>
      </c>
      <c r="M80" s="76">
        <f t="shared" si="46"/>
        <v>300</v>
      </c>
      <c r="N80" s="76">
        <f t="shared" si="46"/>
        <v>300</v>
      </c>
      <c r="O80" s="76">
        <f t="shared" si="46"/>
        <v>300</v>
      </c>
      <c r="P80" s="175">
        <f t="shared" si="27"/>
        <v>2693.6189299999996</v>
      </c>
    </row>
    <row r="81" spans="1:18" ht="31.5" x14ac:dyDescent="0.25">
      <c r="A81" s="206"/>
      <c r="B81" s="215"/>
      <c r="C81" s="141" t="s">
        <v>22</v>
      </c>
      <c r="D81" s="152">
        <v>0</v>
      </c>
      <c r="E81" s="153">
        <v>0</v>
      </c>
      <c r="F81" s="152">
        <v>0</v>
      </c>
      <c r="G81" s="154">
        <v>0</v>
      </c>
      <c r="H81" s="155">
        <v>0</v>
      </c>
      <c r="I81" s="156">
        <v>0</v>
      </c>
      <c r="J81" s="156">
        <v>0</v>
      </c>
      <c r="K81" s="156">
        <v>0</v>
      </c>
      <c r="L81" s="156">
        <v>0</v>
      </c>
      <c r="M81" s="156">
        <v>0</v>
      </c>
      <c r="N81" s="156">
        <v>0</v>
      </c>
      <c r="O81" s="156">
        <v>0</v>
      </c>
      <c r="P81" s="175">
        <f t="shared" si="27"/>
        <v>0</v>
      </c>
      <c r="R81" s="77"/>
    </row>
    <row r="82" spans="1:18" ht="15.75" x14ac:dyDescent="0.25">
      <c r="A82" s="206"/>
      <c r="B82" s="215"/>
      <c r="C82" s="141" t="s">
        <v>23</v>
      </c>
      <c r="D82" s="152">
        <v>0</v>
      </c>
      <c r="E82" s="153">
        <v>0</v>
      </c>
      <c r="F82" s="152">
        <v>0</v>
      </c>
      <c r="G82" s="154">
        <v>0</v>
      </c>
      <c r="H82" s="155">
        <v>0</v>
      </c>
      <c r="I82" s="156">
        <v>0</v>
      </c>
      <c r="J82" s="156">
        <v>0</v>
      </c>
      <c r="K82" s="156">
        <v>0</v>
      </c>
      <c r="L82" s="156">
        <v>0</v>
      </c>
      <c r="M82" s="156">
        <v>0</v>
      </c>
      <c r="N82" s="156">
        <v>0</v>
      </c>
      <c r="O82" s="156">
        <v>0</v>
      </c>
      <c r="P82" s="175">
        <f t="shared" si="27"/>
        <v>0</v>
      </c>
    </row>
    <row r="83" spans="1:18" ht="15.75" x14ac:dyDescent="0.25">
      <c r="A83" s="206"/>
      <c r="B83" s="215"/>
      <c r="C83" s="141" t="s">
        <v>24</v>
      </c>
      <c r="D83" s="152">
        <v>224.2</v>
      </c>
      <c r="E83" s="153">
        <v>168.2</v>
      </c>
      <c r="F83" s="152">
        <v>134</v>
      </c>
      <c r="G83" s="152">
        <v>216.64893000000001</v>
      </c>
      <c r="H83" s="155">
        <v>100</v>
      </c>
      <c r="I83" s="156">
        <v>236.57</v>
      </c>
      <c r="J83" s="156">
        <v>114</v>
      </c>
      <c r="K83" s="156">
        <v>300</v>
      </c>
      <c r="L83" s="156">
        <v>300</v>
      </c>
      <c r="M83" s="156">
        <v>300</v>
      </c>
      <c r="N83" s="156">
        <v>300</v>
      </c>
      <c r="O83" s="156">
        <v>300</v>
      </c>
      <c r="P83" s="175">
        <f t="shared" si="27"/>
        <v>2693.6189299999996</v>
      </c>
    </row>
    <row r="84" spans="1:18" ht="31.5" x14ac:dyDescent="0.25">
      <c r="A84" s="206"/>
      <c r="B84" s="215"/>
      <c r="C84" s="141" t="s">
        <v>25</v>
      </c>
      <c r="D84" s="152">
        <v>0</v>
      </c>
      <c r="E84" s="153">
        <v>0</v>
      </c>
      <c r="F84" s="152">
        <v>0</v>
      </c>
      <c r="G84" s="154">
        <v>0</v>
      </c>
      <c r="H84" s="155">
        <v>0</v>
      </c>
      <c r="I84" s="156">
        <v>0</v>
      </c>
      <c r="J84" s="156">
        <v>0</v>
      </c>
      <c r="K84" s="156">
        <v>0</v>
      </c>
      <c r="L84" s="156">
        <v>0</v>
      </c>
      <c r="M84" s="156">
        <v>0</v>
      </c>
      <c r="N84" s="156">
        <v>0</v>
      </c>
      <c r="O84" s="156">
        <v>0</v>
      </c>
      <c r="P84" s="175">
        <f t="shared" si="27"/>
        <v>0</v>
      </c>
      <c r="Q84" s="107"/>
    </row>
    <row r="85" spans="1:18" s="1" customFormat="1" ht="15.75" x14ac:dyDescent="0.25">
      <c r="A85" s="206">
        <v>2</v>
      </c>
      <c r="B85" s="215" t="s">
        <v>31</v>
      </c>
      <c r="C85" s="26" t="s">
        <v>18</v>
      </c>
      <c r="D85" s="63">
        <f>D86+D87+D88+D89</f>
        <v>388.065</v>
      </c>
      <c r="E85" s="68">
        <f t="shared" ref="E85:H85" si="47">E86+E87+E88+E89</f>
        <v>908.59800000000007</v>
      </c>
      <c r="F85" s="69">
        <f t="shared" si="47"/>
        <v>2383.79783</v>
      </c>
      <c r="G85" s="105">
        <f t="shared" si="47"/>
        <v>3254.16</v>
      </c>
      <c r="H85" s="79">
        <f t="shared" si="47"/>
        <v>522.29387999999994</v>
      </c>
      <c r="I85" s="76">
        <f t="shared" ref="I85:J85" si="48">I86+I87+I88+I89</f>
        <v>200</v>
      </c>
      <c r="J85" s="76">
        <f t="shared" si="48"/>
        <v>0</v>
      </c>
      <c r="K85" s="76">
        <f t="shared" ref="K85:O85" si="49">K86+K87+K88+K89</f>
        <v>0</v>
      </c>
      <c r="L85" s="76">
        <f t="shared" si="49"/>
        <v>0</v>
      </c>
      <c r="M85" s="76">
        <f t="shared" si="49"/>
        <v>0</v>
      </c>
      <c r="N85" s="76">
        <f t="shared" si="49"/>
        <v>0</v>
      </c>
      <c r="O85" s="76">
        <f t="shared" si="49"/>
        <v>0</v>
      </c>
      <c r="P85" s="175">
        <f t="shared" si="27"/>
        <v>7656.91471</v>
      </c>
      <c r="Q85" s="3"/>
    </row>
    <row r="86" spans="1:18" ht="31.5" x14ac:dyDescent="0.25">
      <c r="A86" s="206"/>
      <c r="B86" s="215"/>
      <c r="C86" s="141" t="s">
        <v>22</v>
      </c>
      <c r="D86" s="152">
        <v>0</v>
      </c>
      <c r="E86" s="153">
        <v>0</v>
      </c>
      <c r="F86" s="152">
        <v>0</v>
      </c>
      <c r="G86" s="154">
        <v>0</v>
      </c>
      <c r="H86" s="155">
        <v>0</v>
      </c>
      <c r="I86" s="156">
        <v>0</v>
      </c>
      <c r="J86" s="156">
        <v>0</v>
      </c>
      <c r="K86" s="156">
        <v>0</v>
      </c>
      <c r="L86" s="156">
        <v>0</v>
      </c>
      <c r="M86" s="156">
        <v>0</v>
      </c>
      <c r="N86" s="156">
        <v>0</v>
      </c>
      <c r="O86" s="156">
        <v>0</v>
      </c>
      <c r="P86" s="175">
        <f t="shared" si="27"/>
        <v>0</v>
      </c>
    </row>
    <row r="87" spans="1:18" ht="15.75" x14ac:dyDescent="0.25">
      <c r="A87" s="206"/>
      <c r="B87" s="215"/>
      <c r="C87" s="141" t="s">
        <v>23</v>
      </c>
      <c r="D87" s="152">
        <v>0</v>
      </c>
      <c r="E87" s="152">
        <f>E92</f>
        <v>766.74800000000005</v>
      </c>
      <c r="F87" s="152">
        <f t="shared" ref="F87:G87" si="50">F92</f>
        <v>2114.4699999999998</v>
      </c>
      <c r="G87" s="152">
        <f t="shared" si="50"/>
        <v>2593.86</v>
      </c>
      <c r="H87" s="155">
        <v>0</v>
      </c>
      <c r="I87" s="156">
        <v>0</v>
      </c>
      <c r="J87" s="156">
        <v>0</v>
      </c>
      <c r="K87" s="156">
        <v>0</v>
      </c>
      <c r="L87" s="156">
        <v>0</v>
      </c>
      <c r="M87" s="156">
        <v>0</v>
      </c>
      <c r="N87" s="156">
        <v>0</v>
      </c>
      <c r="O87" s="156">
        <v>0</v>
      </c>
      <c r="P87" s="175">
        <f t="shared" si="27"/>
        <v>5475.0779999999995</v>
      </c>
    </row>
    <row r="88" spans="1:18" ht="15.75" x14ac:dyDescent="0.25">
      <c r="A88" s="206"/>
      <c r="B88" s="215"/>
      <c r="C88" s="141" t="s">
        <v>24</v>
      </c>
      <c r="D88" s="152">
        <v>388.065</v>
      </c>
      <c r="E88" s="152">
        <f>E93</f>
        <v>141.85</v>
      </c>
      <c r="F88" s="152">
        <f t="shared" ref="F88:G88" si="51">F93</f>
        <v>269.32783000000001</v>
      </c>
      <c r="G88" s="152">
        <f t="shared" si="51"/>
        <v>660.3</v>
      </c>
      <c r="H88" s="155">
        <v>522.29387999999994</v>
      </c>
      <c r="I88" s="156">
        <v>200</v>
      </c>
      <c r="J88" s="156">
        <v>0</v>
      </c>
      <c r="K88" s="156">
        <v>0</v>
      </c>
      <c r="L88" s="156">
        <v>0</v>
      </c>
      <c r="M88" s="156">
        <v>0</v>
      </c>
      <c r="N88" s="156">
        <v>0</v>
      </c>
      <c r="O88" s="156">
        <v>0</v>
      </c>
      <c r="P88" s="175">
        <f t="shared" si="27"/>
        <v>2181.8367099999996</v>
      </c>
      <c r="Q88" s="95"/>
    </row>
    <row r="89" spans="1:18" ht="31.5" x14ac:dyDescent="0.25">
      <c r="A89" s="206"/>
      <c r="B89" s="215"/>
      <c r="C89" s="141" t="s">
        <v>25</v>
      </c>
      <c r="D89" s="152">
        <v>0</v>
      </c>
      <c r="E89" s="153">
        <v>0</v>
      </c>
      <c r="F89" s="152">
        <v>0</v>
      </c>
      <c r="G89" s="157">
        <v>0</v>
      </c>
      <c r="H89" s="155">
        <v>0</v>
      </c>
      <c r="I89" s="156">
        <v>0</v>
      </c>
      <c r="J89" s="156">
        <v>0</v>
      </c>
      <c r="K89" s="156">
        <v>0</v>
      </c>
      <c r="L89" s="156">
        <v>0</v>
      </c>
      <c r="M89" s="156">
        <v>0</v>
      </c>
      <c r="N89" s="156">
        <v>0</v>
      </c>
      <c r="O89" s="156">
        <v>0</v>
      </c>
      <c r="P89" s="175">
        <f t="shared" si="27"/>
        <v>0</v>
      </c>
    </row>
    <row r="90" spans="1:18" ht="15.75" x14ac:dyDescent="0.25">
      <c r="A90" s="206" t="s">
        <v>50</v>
      </c>
      <c r="B90" s="215" t="s">
        <v>51</v>
      </c>
      <c r="C90" s="26" t="s">
        <v>18</v>
      </c>
      <c r="D90" s="63">
        <f>D91+D92+D93+D94</f>
        <v>388.065</v>
      </c>
      <c r="E90" s="68">
        <f t="shared" ref="E90:F90" si="52">E91+E92+E93+E94</f>
        <v>908.59800000000007</v>
      </c>
      <c r="F90" s="69">
        <f t="shared" si="52"/>
        <v>2383.79783</v>
      </c>
      <c r="G90" s="105">
        <f t="shared" ref="G90:J90" si="53">G91+G92+G93+G94</f>
        <v>3254.16</v>
      </c>
      <c r="H90" s="79">
        <f t="shared" si="53"/>
        <v>522.29387999999994</v>
      </c>
      <c r="I90" s="76">
        <f t="shared" si="53"/>
        <v>200</v>
      </c>
      <c r="J90" s="76">
        <f t="shared" si="53"/>
        <v>0</v>
      </c>
      <c r="K90" s="76">
        <f t="shared" ref="K90:O90" si="54">K91+K92+K93+K94</f>
        <v>0</v>
      </c>
      <c r="L90" s="76">
        <f t="shared" si="54"/>
        <v>0</v>
      </c>
      <c r="M90" s="76">
        <f t="shared" si="54"/>
        <v>0</v>
      </c>
      <c r="N90" s="76">
        <f t="shared" si="54"/>
        <v>0</v>
      </c>
      <c r="O90" s="76">
        <f t="shared" si="54"/>
        <v>0</v>
      </c>
      <c r="P90" s="175">
        <f t="shared" si="27"/>
        <v>7656.91471</v>
      </c>
    </row>
    <row r="91" spans="1:18" ht="31.5" x14ac:dyDescent="0.25">
      <c r="A91" s="206"/>
      <c r="B91" s="215"/>
      <c r="C91" s="141" t="s">
        <v>22</v>
      </c>
      <c r="D91" s="152">
        <v>0</v>
      </c>
      <c r="E91" s="153">
        <v>0</v>
      </c>
      <c r="F91" s="152">
        <v>0</v>
      </c>
      <c r="G91" s="157">
        <v>0</v>
      </c>
      <c r="H91" s="155">
        <v>0</v>
      </c>
      <c r="I91" s="156">
        <v>0</v>
      </c>
      <c r="J91" s="156">
        <v>0</v>
      </c>
      <c r="K91" s="156">
        <v>0</v>
      </c>
      <c r="L91" s="156">
        <v>0</v>
      </c>
      <c r="M91" s="156">
        <v>0</v>
      </c>
      <c r="N91" s="156">
        <v>0</v>
      </c>
      <c r="O91" s="156">
        <v>0</v>
      </c>
      <c r="P91" s="175">
        <f t="shared" si="27"/>
        <v>0</v>
      </c>
    </row>
    <row r="92" spans="1:18" ht="15.75" x14ac:dyDescent="0.25">
      <c r="A92" s="206"/>
      <c r="B92" s="215"/>
      <c r="C92" s="141" t="s">
        <v>23</v>
      </c>
      <c r="D92" s="152">
        <v>0</v>
      </c>
      <c r="E92" s="153">
        <v>766.74800000000005</v>
      </c>
      <c r="F92" s="152">
        <v>2114.4699999999998</v>
      </c>
      <c r="G92" s="157">
        <v>2593.86</v>
      </c>
      <c r="H92" s="155">
        <v>0</v>
      </c>
      <c r="I92" s="156">
        <v>0</v>
      </c>
      <c r="J92" s="156">
        <v>0</v>
      </c>
      <c r="K92" s="156">
        <v>0</v>
      </c>
      <c r="L92" s="156">
        <v>0</v>
      </c>
      <c r="M92" s="156">
        <v>0</v>
      </c>
      <c r="N92" s="156">
        <v>0</v>
      </c>
      <c r="O92" s="156">
        <v>0</v>
      </c>
      <c r="P92" s="175">
        <f t="shared" si="27"/>
        <v>5475.0779999999995</v>
      </c>
    </row>
    <row r="93" spans="1:18" ht="15.75" x14ac:dyDescent="0.25">
      <c r="A93" s="206"/>
      <c r="B93" s="215"/>
      <c r="C93" s="141" t="s">
        <v>24</v>
      </c>
      <c r="D93" s="152">
        <v>388.065</v>
      </c>
      <c r="E93" s="153">
        <v>141.85</v>
      </c>
      <c r="F93" s="152">
        <v>269.32783000000001</v>
      </c>
      <c r="G93" s="157">
        <v>660.3</v>
      </c>
      <c r="H93" s="155">
        <v>522.29387999999994</v>
      </c>
      <c r="I93" s="156">
        <v>200</v>
      </c>
      <c r="J93" s="156">
        <v>0</v>
      </c>
      <c r="K93" s="156">
        <v>0</v>
      </c>
      <c r="L93" s="156">
        <v>0</v>
      </c>
      <c r="M93" s="156">
        <v>0</v>
      </c>
      <c r="N93" s="156">
        <v>0</v>
      </c>
      <c r="O93" s="156">
        <v>0</v>
      </c>
      <c r="P93" s="175">
        <f t="shared" si="27"/>
        <v>2181.8367099999996</v>
      </c>
    </row>
    <row r="94" spans="1:18" ht="31.5" x14ac:dyDescent="0.25">
      <c r="A94" s="206"/>
      <c r="B94" s="215"/>
      <c r="C94" s="141" t="s">
        <v>25</v>
      </c>
      <c r="D94" s="152">
        <v>0</v>
      </c>
      <c r="E94" s="153">
        <v>0</v>
      </c>
      <c r="F94" s="152">
        <v>0</v>
      </c>
      <c r="G94" s="157">
        <v>0</v>
      </c>
      <c r="H94" s="155">
        <v>0</v>
      </c>
      <c r="I94" s="156">
        <v>0</v>
      </c>
      <c r="J94" s="156">
        <v>0</v>
      </c>
      <c r="K94" s="156">
        <v>0</v>
      </c>
      <c r="L94" s="156">
        <v>0</v>
      </c>
      <c r="M94" s="156">
        <v>0</v>
      </c>
      <c r="N94" s="156">
        <v>0</v>
      </c>
      <c r="O94" s="156">
        <v>0</v>
      </c>
      <c r="P94" s="175">
        <f t="shared" si="27"/>
        <v>0</v>
      </c>
    </row>
    <row r="95" spans="1:18" ht="44.25" customHeight="1" x14ac:dyDescent="0.25">
      <c r="A95" s="166" t="s">
        <v>26</v>
      </c>
      <c r="B95" s="216" t="s">
        <v>35</v>
      </c>
      <c r="C95" s="216"/>
      <c r="D95" s="61">
        <f>D96+D101</f>
        <v>1327.2</v>
      </c>
      <c r="E95" s="66">
        <f t="shared" ref="E95:H95" si="55">E96+E101</f>
        <v>1291.19694</v>
      </c>
      <c r="F95" s="66">
        <f t="shared" si="55"/>
        <v>1715.54</v>
      </c>
      <c r="G95" s="173">
        <f t="shared" si="55"/>
        <v>1083.8</v>
      </c>
      <c r="H95" s="80">
        <f t="shared" si="55"/>
        <v>5135.6041500000001</v>
      </c>
      <c r="I95" s="160">
        <f t="shared" ref="I95:J95" si="56">I96+I101</f>
        <v>933.93</v>
      </c>
      <c r="J95" s="160">
        <f t="shared" si="56"/>
        <v>1070</v>
      </c>
      <c r="K95" s="160">
        <f t="shared" ref="K95:O95" si="57">K96+K101</f>
        <v>1100</v>
      </c>
      <c r="L95" s="160">
        <f t="shared" si="57"/>
        <v>1100</v>
      </c>
      <c r="M95" s="160">
        <f t="shared" si="57"/>
        <v>1100</v>
      </c>
      <c r="N95" s="160">
        <f t="shared" si="57"/>
        <v>1100</v>
      </c>
      <c r="O95" s="160">
        <f t="shared" si="57"/>
        <v>1100</v>
      </c>
      <c r="P95" s="175">
        <f t="shared" si="27"/>
        <v>18057.271090000002</v>
      </c>
      <c r="Q95" s="91"/>
    </row>
    <row r="96" spans="1:18" s="1" customFormat="1" ht="15.75" x14ac:dyDescent="0.25">
      <c r="A96" s="206">
        <v>1</v>
      </c>
      <c r="B96" s="215" t="s">
        <v>32</v>
      </c>
      <c r="C96" s="26" t="s">
        <v>18</v>
      </c>
      <c r="D96" s="63">
        <f>D97+D98+D99+D100</f>
        <v>713.1</v>
      </c>
      <c r="E96" s="69">
        <f t="shared" ref="E96:H96" si="58">E97+E98+E99+E100</f>
        <v>706.19694000000004</v>
      </c>
      <c r="F96" s="69">
        <f t="shared" si="58"/>
        <v>483.6</v>
      </c>
      <c r="G96" s="105">
        <f t="shared" si="58"/>
        <v>540.29999999999995</v>
      </c>
      <c r="H96" s="79">
        <f t="shared" si="58"/>
        <v>590.20000000000005</v>
      </c>
      <c r="I96" s="76">
        <f t="shared" ref="I96:J96" si="59">I97+I98+I99+I100</f>
        <v>300</v>
      </c>
      <c r="J96" s="76">
        <f t="shared" si="59"/>
        <v>620</v>
      </c>
      <c r="K96" s="76">
        <f t="shared" ref="K96:O96" si="60">K97+K98+K99+K100</f>
        <v>650</v>
      </c>
      <c r="L96" s="76">
        <f t="shared" si="60"/>
        <v>650</v>
      </c>
      <c r="M96" s="76">
        <f t="shared" si="60"/>
        <v>650</v>
      </c>
      <c r="N96" s="76">
        <f t="shared" si="60"/>
        <v>650</v>
      </c>
      <c r="O96" s="76">
        <f t="shared" si="60"/>
        <v>650</v>
      </c>
      <c r="P96" s="175">
        <f t="shared" si="27"/>
        <v>7203.3969399999996</v>
      </c>
      <c r="Q96" s="3"/>
    </row>
    <row r="97" spans="1:17" ht="31.5" x14ac:dyDescent="0.25">
      <c r="A97" s="206"/>
      <c r="B97" s="215"/>
      <c r="C97" s="141" t="s">
        <v>22</v>
      </c>
      <c r="D97" s="152">
        <v>0</v>
      </c>
      <c r="E97" s="153">
        <v>0</v>
      </c>
      <c r="F97" s="152">
        <v>0</v>
      </c>
      <c r="G97" s="157">
        <v>0</v>
      </c>
      <c r="H97" s="155">
        <v>0</v>
      </c>
      <c r="I97" s="156">
        <v>0</v>
      </c>
      <c r="J97" s="156">
        <v>0</v>
      </c>
      <c r="K97" s="156">
        <v>0</v>
      </c>
      <c r="L97" s="156">
        <v>0</v>
      </c>
      <c r="M97" s="156">
        <v>0</v>
      </c>
      <c r="N97" s="156">
        <v>0</v>
      </c>
      <c r="O97" s="156">
        <v>0</v>
      </c>
      <c r="P97" s="175">
        <f t="shared" si="27"/>
        <v>0</v>
      </c>
    </row>
    <row r="98" spans="1:17" ht="15.75" x14ac:dyDescent="0.25">
      <c r="A98" s="206"/>
      <c r="B98" s="215"/>
      <c r="C98" s="141" t="s">
        <v>23</v>
      </c>
      <c r="D98" s="152">
        <v>0</v>
      </c>
      <c r="E98" s="153">
        <v>0</v>
      </c>
      <c r="F98" s="152">
        <v>0</v>
      </c>
      <c r="G98" s="157">
        <v>0</v>
      </c>
      <c r="H98" s="155">
        <v>0</v>
      </c>
      <c r="I98" s="156">
        <v>0</v>
      </c>
      <c r="J98" s="156">
        <v>0</v>
      </c>
      <c r="K98" s="156">
        <v>0</v>
      </c>
      <c r="L98" s="156">
        <v>0</v>
      </c>
      <c r="M98" s="156">
        <v>0</v>
      </c>
      <c r="N98" s="156">
        <v>0</v>
      </c>
      <c r="O98" s="156">
        <v>0</v>
      </c>
      <c r="P98" s="175">
        <f t="shared" si="27"/>
        <v>0</v>
      </c>
    </row>
    <row r="99" spans="1:17" ht="15.75" x14ac:dyDescent="0.25">
      <c r="A99" s="206"/>
      <c r="B99" s="215"/>
      <c r="C99" s="141" t="s">
        <v>24</v>
      </c>
      <c r="D99" s="152">
        <v>713.1</v>
      </c>
      <c r="E99" s="152">
        <v>706.19694000000004</v>
      </c>
      <c r="F99" s="152">
        <v>483.6</v>
      </c>
      <c r="G99" s="157">
        <v>540.29999999999995</v>
      </c>
      <c r="H99" s="155">
        <v>590.20000000000005</v>
      </c>
      <c r="I99" s="156">
        <v>300</v>
      </c>
      <c r="J99" s="156">
        <v>620</v>
      </c>
      <c r="K99" s="156">
        <v>650</v>
      </c>
      <c r="L99" s="156">
        <v>650</v>
      </c>
      <c r="M99" s="156">
        <v>650</v>
      </c>
      <c r="N99" s="156">
        <v>650</v>
      </c>
      <c r="O99" s="156">
        <v>650</v>
      </c>
      <c r="P99" s="175">
        <f t="shared" si="27"/>
        <v>7203.3969399999996</v>
      </c>
    </row>
    <row r="100" spans="1:17" ht="31.5" x14ac:dyDescent="0.25">
      <c r="A100" s="206"/>
      <c r="B100" s="215"/>
      <c r="C100" s="141" t="s">
        <v>25</v>
      </c>
      <c r="D100" s="152">
        <v>0</v>
      </c>
      <c r="E100" s="153">
        <v>0</v>
      </c>
      <c r="F100" s="152">
        <v>0</v>
      </c>
      <c r="G100" s="157">
        <v>0</v>
      </c>
      <c r="H100" s="155">
        <v>0</v>
      </c>
      <c r="I100" s="156">
        <v>0</v>
      </c>
      <c r="J100" s="156">
        <v>0</v>
      </c>
      <c r="K100" s="156">
        <v>0</v>
      </c>
      <c r="L100" s="156">
        <v>0</v>
      </c>
      <c r="M100" s="156">
        <v>0</v>
      </c>
      <c r="N100" s="156">
        <v>0</v>
      </c>
      <c r="O100" s="156">
        <v>0</v>
      </c>
      <c r="P100" s="175">
        <f t="shared" si="27"/>
        <v>0</v>
      </c>
    </row>
    <row r="101" spans="1:17" s="1" customFormat="1" ht="15.75" x14ac:dyDescent="0.25">
      <c r="A101" s="214">
        <v>2</v>
      </c>
      <c r="B101" s="215" t="s">
        <v>33</v>
      </c>
      <c r="C101" s="26" t="s">
        <v>18</v>
      </c>
      <c r="D101" s="63">
        <f>D102+D103+D104+D105</f>
        <v>614.1</v>
      </c>
      <c r="E101" s="68">
        <f t="shared" ref="E101:H101" si="61">E102+E103+E104+E105</f>
        <v>585</v>
      </c>
      <c r="F101" s="69">
        <f t="shared" si="61"/>
        <v>1231.94</v>
      </c>
      <c r="G101" s="105">
        <f t="shared" si="61"/>
        <v>543.5</v>
      </c>
      <c r="H101" s="79">
        <f t="shared" si="61"/>
        <v>4545.4041500000003</v>
      </c>
      <c r="I101" s="76">
        <f t="shared" ref="I101:J101" si="62">I102+I103+I104+I105</f>
        <v>633.92999999999995</v>
      </c>
      <c r="J101" s="76">
        <f t="shared" si="62"/>
        <v>450</v>
      </c>
      <c r="K101" s="76">
        <f t="shared" ref="K101:O101" si="63">K102+K103+K104+K105</f>
        <v>450</v>
      </c>
      <c r="L101" s="76">
        <f t="shared" si="63"/>
        <v>450</v>
      </c>
      <c r="M101" s="76">
        <f t="shared" si="63"/>
        <v>450</v>
      </c>
      <c r="N101" s="76">
        <f t="shared" si="63"/>
        <v>450</v>
      </c>
      <c r="O101" s="76">
        <f t="shared" si="63"/>
        <v>450</v>
      </c>
      <c r="P101" s="175">
        <f t="shared" si="27"/>
        <v>10853.87415</v>
      </c>
      <c r="Q101" s="3"/>
    </row>
    <row r="102" spans="1:17" ht="31.5" x14ac:dyDescent="0.25">
      <c r="A102" s="214"/>
      <c r="B102" s="215"/>
      <c r="C102" s="141" t="s">
        <v>22</v>
      </c>
      <c r="D102" s="152">
        <v>0</v>
      </c>
      <c r="E102" s="153">
        <v>0</v>
      </c>
      <c r="F102" s="152">
        <v>0</v>
      </c>
      <c r="G102" s="157">
        <v>0</v>
      </c>
      <c r="H102" s="155">
        <v>0</v>
      </c>
      <c r="I102" s="156">
        <v>0</v>
      </c>
      <c r="J102" s="156">
        <v>0</v>
      </c>
      <c r="K102" s="156">
        <v>0</v>
      </c>
      <c r="L102" s="156">
        <v>0</v>
      </c>
      <c r="M102" s="156">
        <v>0</v>
      </c>
      <c r="N102" s="156">
        <v>0</v>
      </c>
      <c r="O102" s="156">
        <v>0</v>
      </c>
      <c r="P102" s="175">
        <f t="shared" si="27"/>
        <v>0</v>
      </c>
    </row>
    <row r="103" spans="1:17" ht="15.75" x14ac:dyDescent="0.25">
      <c r="A103" s="214"/>
      <c r="B103" s="215"/>
      <c r="C103" s="141" t="s">
        <v>23</v>
      </c>
      <c r="D103" s="152">
        <v>0</v>
      </c>
      <c r="E103" s="153">
        <v>354.6</v>
      </c>
      <c r="F103" s="152">
        <v>730.9</v>
      </c>
      <c r="G103" s="157">
        <v>0</v>
      </c>
      <c r="H103" s="155">
        <v>3512.1</v>
      </c>
      <c r="I103" s="156">
        <v>0</v>
      </c>
      <c r="J103" s="156">
        <v>0</v>
      </c>
      <c r="K103" s="156">
        <v>0</v>
      </c>
      <c r="L103" s="156">
        <v>0</v>
      </c>
      <c r="M103" s="156">
        <v>0</v>
      </c>
      <c r="N103" s="156">
        <v>0</v>
      </c>
      <c r="O103" s="156">
        <v>0</v>
      </c>
      <c r="P103" s="175">
        <f t="shared" ref="P103:P110" si="64">SUM(D103:O103)</f>
        <v>4597.6000000000004</v>
      </c>
    </row>
    <row r="104" spans="1:17" ht="15.75" x14ac:dyDescent="0.25">
      <c r="A104" s="214"/>
      <c r="B104" s="215"/>
      <c r="C104" s="141" t="s">
        <v>24</v>
      </c>
      <c r="D104" s="152">
        <v>614.1</v>
      </c>
      <c r="E104" s="153">
        <v>230.4</v>
      </c>
      <c r="F104" s="152">
        <v>501.04</v>
      </c>
      <c r="G104" s="157">
        <v>543.5</v>
      </c>
      <c r="H104" s="155">
        <v>1033.3041499999999</v>
      </c>
      <c r="I104" s="156">
        <v>633.92999999999995</v>
      </c>
      <c r="J104" s="156">
        <v>450</v>
      </c>
      <c r="K104" s="156">
        <v>450</v>
      </c>
      <c r="L104" s="156">
        <v>450</v>
      </c>
      <c r="M104" s="156">
        <v>450</v>
      </c>
      <c r="N104" s="156">
        <v>450</v>
      </c>
      <c r="O104" s="156">
        <v>450</v>
      </c>
      <c r="P104" s="175">
        <f t="shared" si="64"/>
        <v>6256.2741499999993</v>
      </c>
    </row>
    <row r="105" spans="1:17" ht="31.5" x14ac:dyDescent="0.25">
      <c r="A105" s="214"/>
      <c r="B105" s="215"/>
      <c r="C105" s="141" t="s">
        <v>25</v>
      </c>
      <c r="D105" s="152">
        <v>0</v>
      </c>
      <c r="E105" s="153">
        <v>0</v>
      </c>
      <c r="F105" s="152">
        <v>0</v>
      </c>
      <c r="G105" s="157">
        <v>0</v>
      </c>
      <c r="H105" s="155">
        <v>0</v>
      </c>
      <c r="I105" s="156">
        <v>0</v>
      </c>
      <c r="J105" s="156"/>
      <c r="K105" s="156"/>
      <c r="L105" s="156"/>
      <c r="M105" s="156"/>
      <c r="N105" s="156"/>
      <c r="O105" s="156"/>
      <c r="P105" s="175">
        <f t="shared" si="64"/>
        <v>0</v>
      </c>
    </row>
    <row r="106" spans="1:17" ht="15.75" x14ac:dyDescent="0.25">
      <c r="A106" s="213" t="s">
        <v>50</v>
      </c>
      <c r="B106" s="212" t="s">
        <v>69</v>
      </c>
      <c r="C106" s="26" t="s">
        <v>18</v>
      </c>
      <c r="D106" s="63">
        <f>D107+D108+D109+D110</f>
        <v>0</v>
      </c>
      <c r="E106" s="68">
        <f t="shared" ref="E106:I106" si="65">E107+E108+E109+E110</f>
        <v>373.3</v>
      </c>
      <c r="F106" s="69">
        <f t="shared" si="65"/>
        <v>765.13948000000005</v>
      </c>
      <c r="G106" s="105">
        <f t="shared" si="65"/>
        <v>0</v>
      </c>
      <c r="H106" s="79">
        <f t="shared" si="65"/>
        <v>3696.7999999999997</v>
      </c>
      <c r="I106" s="76">
        <f t="shared" si="65"/>
        <v>0</v>
      </c>
      <c r="J106" s="76">
        <f>J107+J108+J109+J110</f>
        <v>0</v>
      </c>
      <c r="K106" s="76">
        <f>K107+K108+K109+K110</f>
        <v>0</v>
      </c>
      <c r="L106" s="76">
        <f t="shared" ref="L106:O106" si="66">L107+L108+L109+L110</f>
        <v>0</v>
      </c>
      <c r="M106" s="76">
        <f t="shared" si="66"/>
        <v>0</v>
      </c>
      <c r="N106" s="76">
        <f t="shared" si="66"/>
        <v>0</v>
      </c>
      <c r="O106" s="76">
        <f t="shared" si="66"/>
        <v>0</v>
      </c>
      <c r="P106" s="175">
        <f t="shared" si="64"/>
        <v>4835.2394800000002</v>
      </c>
    </row>
    <row r="107" spans="1:17" ht="31.5" x14ac:dyDescent="0.25">
      <c r="A107" s="214"/>
      <c r="B107" s="212"/>
      <c r="C107" s="141" t="s">
        <v>22</v>
      </c>
      <c r="D107" s="152">
        <v>0</v>
      </c>
      <c r="E107" s="153">
        <v>0</v>
      </c>
      <c r="F107" s="152">
        <v>0</v>
      </c>
      <c r="G107" s="157">
        <v>0</v>
      </c>
      <c r="H107" s="155">
        <v>0</v>
      </c>
      <c r="I107" s="156">
        <v>0</v>
      </c>
      <c r="J107" s="156">
        <v>0</v>
      </c>
      <c r="K107" s="156">
        <v>0</v>
      </c>
      <c r="L107" s="156">
        <v>0</v>
      </c>
      <c r="M107" s="156">
        <v>0</v>
      </c>
      <c r="N107" s="156">
        <v>0</v>
      </c>
      <c r="O107" s="156">
        <v>0</v>
      </c>
      <c r="P107" s="175">
        <f t="shared" si="64"/>
        <v>0</v>
      </c>
    </row>
    <row r="108" spans="1:17" ht="15.75" x14ac:dyDescent="0.25">
      <c r="A108" s="214"/>
      <c r="B108" s="212"/>
      <c r="C108" s="141" t="s">
        <v>23</v>
      </c>
      <c r="D108" s="152">
        <v>0</v>
      </c>
      <c r="E108" s="153">
        <v>354.6</v>
      </c>
      <c r="F108" s="152">
        <v>726.85266999999999</v>
      </c>
      <c r="G108" s="157">
        <v>0</v>
      </c>
      <c r="H108" s="155">
        <v>3512.1</v>
      </c>
      <c r="I108" s="156">
        <v>0</v>
      </c>
      <c r="J108" s="156">
        <v>0</v>
      </c>
      <c r="K108" s="156">
        <v>0</v>
      </c>
      <c r="L108" s="156">
        <v>0</v>
      </c>
      <c r="M108" s="156">
        <v>0</v>
      </c>
      <c r="N108" s="156">
        <v>0</v>
      </c>
      <c r="O108" s="156">
        <v>0</v>
      </c>
      <c r="P108" s="175">
        <f t="shared" si="64"/>
        <v>4593.55267</v>
      </c>
    </row>
    <row r="109" spans="1:17" ht="15.75" x14ac:dyDescent="0.25">
      <c r="A109" s="214"/>
      <c r="B109" s="212"/>
      <c r="C109" s="141" t="s">
        <v>24</v>
      </c>
      <c r="D109" s="152">
        <v>0</v>
      </c>
      <c r="E109" s="153">
        <v>18.7</v>
      </c>
      <c r="F109" s="152">
        <v>38.286810000000003</v>
      </c>
      <c r="G109" s="157">
        <v>0</v>
      </c>
      <c r="H109" s="155">
        <v>184.7</v>
      </c>
      <c r="I109" s="156">
        <v>0</v>
      </c>
      <c r="J109" s="156">
        <v>0</v>
      </c>
      <c r="K109" s="156">
        <v>0</v>
      </c>
      <c r="L109" s="156">
        <v>0</v>
      </c>
      <c r="M109" s="156">
        <v>0</v>
      </c>
      <c r="N109" s="156">
        <v>0</v>
      </c>
      <c r="O109" s="156">
        <v>0</v>
      </c>
      <c r="P109" s="175">
        <f t="shared" si="64"/>
        <v>241.68680999999998</v>
      </c>
    </row>
    <row r="110" spans="1:17" ht="31.5" x14ac:dyDescent="0.25">
      <c r="A110" s="214"/>
      <c r="B110" s="212"/>
      <c r="C110" s="141" t="s">
        <v>25</v>
      </c>
      <c r="D110" s="152">
        <v>0</v>
      </c>
      <c r="E110" s="153">
        <v>0</v>
      </c>
      <c r="F110" s="152">
        <v>0</v>
      </c>
      <c r="G110" s="157">
        <v>0</v>
      </c>
      <c r="H110" s="155">
        <v>0</v>
      </c>
      <c r="I110" s="156">
        <v>0</v>
      </c>
      <c r="J110" s="156">
        <v>0</v>
      </c>
      <c r="K110" s="156">
        <v>0</v>
      </c>
      <c r="L110" s="156">
        <v>0</v>
      </c>
      <c r="M110" s="156">
        <v>0</v>
      </c>
      <c r="N110" s="156">
        <v>0</v>
      </c>
      <c r="O110" s="156">
        <v>0</v>
      </c>
      <c r="P110" s="175">
        <f t="shared" si="64"/>
        <v>0</v>
      </c>
    </row>
  </sheetData>
  <mergeCells count="66">
    <mergeCell ref="B39:B43"/>
    <mergeCell ref="A39:A43"/>
    <mergeCell ref="A59:A63"/>
    <mergeCell ref="B59:B63"/>
    <mergeCell ref="A64:A68"/>
    <mergeCell ref="B64:B68"/>
    <mergeCell ref="A44:A48"/>
    <mergeCell ref="B44:B48"/>
    <mergeCell ref="A49:A53"/>
    <mergeCell ref="B49:B53"/>
    <mergeCell ref="A54:A58"/>
    <mergeCell ref="B54:B58"/>
    <mergeCell ref="A80:A84"/>
    <mergeCell ref="A69:A73"/>
    <mergeCell ref="B69:B73"/>
    <mergeCell ref="A74:A78"/>
    <mergeCell ref="B74:B78"/>
    <mergeCell ref="P35:P37"/>
    <mergeCell ref="B14:C14"/>
    <mergeCell ref="A32:A38"/>
    <mergeCell ref="C35:C37"/>
    <mergeCell ref="F35:F37"/>
    <mergeCell ref="G35:G37"/>
    <mergeCell ref="H35:H37"/>
    <mergeCell ref="I35:I37"/>
    <mergeCell ref="E35:E37"/>
    <mergeCell ref="B25:C25"/>
    <mergeCell ref="B20:B24"/>
    <mergeCell ref="B15:B19"/>
    <mergeCell ref="B32:B38"/>
    <mergeCell ref="B26:B30"/>
    <mergeCell ref="K35:K37"/>
    <mergeCell ref="L35:L37"/>
    <mergeCell ref="P7:P8"/>
    <mergeCell ref="A9:A13"/>
    <mergeCell ref="E2:H2"/>
    <mergeCell ref="A4:H4"/>
    <mergeCell ref="A5:H5"/>
    <mergeCell ref="A6:H6"/>
    <mergeCell ref="A7:A8"/>
    <mergeCell ref="C7:C8"/>
    <mergeCell ref="B7:B8"/>
    <mergeCell ref="B9:B13"/>
    <mergeCell ref="D7:O7"/>
    <mergeCell ref="E3:H3"/>
    <mergeCell ref="E1:F1"/>
    <mergeCell ref="A20:A24"/>
    <mergeCell ref="A15:A19"/>
    <mergeCell ref="B31:C31"/>
    <mergeCell ref="A26:A30"/>
    <mergeCell ref="M35:M37"/>
    <mergeCell ref="N35:N37"/>
    <mergeCell ref="O35:O37"/>
    <mergeCell ref="B106:B110"/>
    <mergeCell ref="A106:A110"/>
    <mergeCell ref="J35:J37"/>
    <mergeCell ref="B101:B105"/>
    <mergeCell ref="A101:A105"/>
    <mergeCell ref="A96:A100"/>
    <mergeCell ref="B96:B100"/>
    <mergeCell ref="B85:B89"/>
    <mergeCell ref="B95:C95"/>
    <mergeCell ref="A90:A94"/>
    <mergeCell ref="A85:A89"/>
    <mergeCell ref="B90:B94"/>
    <mergeCell ref="B80:B84"/>
  </mergeCells>
  <pageMargins left="0.31496062992125984" right="0.51181102362204722" top="0.59055118110236227" bottom="0.59055118110236227" header="0.31496062992125984" footer="0.31496062992125984"/>
  <pageSetup paperSize="9" scale="5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Прил.№4</vt:lpstr>
      <vt:lpstr>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Пользователь Windows</cp:lastModifiedBy>
  <cp:lastPrinted>2023-12-22T05:44:16Z</cp:lastPrinted>
  <dcterms:created xsi:type="dcterms:W3CDTF">2013-11-28T08:39:16Z</dcterms:created>
  <dcterms:modified xsi:type="dcterms:W3CDTF">2023-12-22T05:45:12Z</dcterms:modified>
</cp:coreProperties>
</file>