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УХ\2022\муниципальные программы\изменения\15.12\"/>
    </mc:Choice>
  </mc:AlternateContent>
  <bookViews>
    <workbookView xWindow="120" yWindow="75" windowWidth="19095" windowHeight="11760" activeTab="1"/>
  </bookViews>
  <sheets>
    <sheet name="Прил.№4" sheetId="1" r:id="rId1"/>
    <sheet name=" 5" sheetId="2" r:id="rId2"/>
  </sheets>
  <definedNames>
    <definedName name="_xlnm._FilterDatabase" localSheetId="1" hidden="1">' 5'!$C$10:$C$90</definedName>
  </definedNames>
  <calcPr calcId="152511"/>
</workbook>
</file>

<file path=xl/calcChain.xml><?xml version="1.0" encoding="utf-8"?>
<calcChain xmlns="http://schemas.openxmlformats.org/spreadsheetml/2006/main">
  <c r="K14" i="2" l="1"/>
  <c r="K15" i="2"/>
  <c r="K18" i="2"/>
  <c r="K25" i="2"/>
  <c r="K27" i="2"/>
  <c r="K28" i="2"/>
  <c r="K29" i="2"/>
  <c r="K30" i="2"/>
  <c r="K26" i="2"/>
  <c r="K31" i="2"/>
  <c r="K32" i="2"/>
  <c r="K35" i="2"/>
  <c r="K44" i="2"/>
  <c r="K45" i="2"/>
  <c r="K46" i="2"/>
  <c r="K47" i="2"/>
  <c r="K48" i="2"/>
  <c r="K49" i="2"/>
  <c r="K50" i="2"/>
  <c r="K51" i="2"/>
  <c r="K52" i="2"/>
  <c r="K53" i="2"/>
  <c r="K54" i="2"/>
  <c r="K56" i="2"/>
  <c r="K57" i="2"/>
  <c r="K58" i="2"/>
  <c r="K59" i="2"/>
  <c r="K61" i="2"/>
  <c r="K62" i="2"/>
  <c r="K63" i="2"/>
  <c r="K64" i="2"/>
  <c r="K66" i="2"/>
  <c r="K67" i="2"/>
  <c r="K68" i="2"/>
  <c r="K69" i="2"/>
  <c r="K71" i="2"/>
  <c r="K72" i="2"/>
  <c r="K73" i="2"/>
  <c r="K74" i="2"/>
  <c r="K76" i="2"/>
  <c r="K77" i="2"/>
  <c r="K78" i="2"/>
  <c r="K79" i="2"/>
  <c r="J80" i="2"/>
  <c r="J9" i="2" s="1"/>
  <c r="K81" i="2"/>
  <c r="K84" i="2"/>
  <c r="K85" i="2"/>
  <c r="K89" i="2"/>
  <c r="J10" i="2"/>
  <c r="J11" i="2"/>
  <c r="J12" i="2"/>
  <c r="J15" i="2"/>
  <c r="J20" i="2"/>
  <c r="J14" i="2" s="1"/>
  <c r="J26" i="2"/>
  <c r="J25" i="2" s="1"/>
  <c r="J31" i="2"/>
  <c r="J32" i="2"/>
  <c r="J39" i="2"/>
  <c r="H44" i="2"/>
  <c r="I44" i="2"/>
  <c r="J44" i="2"/>
  <c r="J45" i="2"/>
  <c r="J50" i="2"/>
  <c r="J55" i="2"/>
  <c r="J60" i="2"/>
  <c r="J65" i="2"/>
  <c r="J70" i="2"/>
  <c r="J75" i="2"/>
  <c r="J81" i="2"/>
  <c r="J86" i="2"/>
  <c r="G53" i="2"/>
  <c r="F8" i="1"/>
  <c r="G8" i="1"/>
  <c r="H8" i="1"/>
  <c r="I8" i="1"/>
  <c r="J8" i="1"/>
  <c r="K22" i="1"/>
  <c r="K14" i="1"/>
  <c r="K13" i="1"/>
  <c r="K12" i="1"/>
  <c r="K10" i="1"/>
  <c r="K9" i="1"/>
  <c r="K8" i="1"/>
  <c r="J12" i="1"/>
  <c r="J14" i="1"/>
  <c r="K20" i="1"/>
  <c r="J20" i="1"/>
  <c r="K21" i="1"/>
  <c r="H22" i="1"/>
  <c r="I22" i="1"/>
  <c r="J22" i="1"/>
  <c r="K23" i="1"/>
  <c r="K24" i="1"/>
  <c r="K25" i="1"/>
  <c r="K26" i="1"/>
  <c r="K27" i="1"/>
  <c r="K28" i="1"/>
  <c r="K29" i="1"/>
  <c r="K30" i="1"/>
  <c r="J28" i="1"/>
  <c r="J9" i="1"/>
  <c r="F52" i="2" l="1"/>
  <c r="G52" i="2"/>
  <c r="F53" i="2"/>
  <c r="E52" i="2"/>
  <c r="E53" i="2"/>
  <c r="G22" i="1"/>
  <c r="G11" i="2" l="1"/>
  <c r="F11" i="2"/>
  <c r="I75" i="2"/>
  <c r="H75" i="2"/>
  <c r="F75" i="2"/>
  <c r="E75" i="2"/>
  <c r="I70" i="2"/>
  <c r="H70" i="2"/>
  <c r="G70" i="2"/>
  <c r="F70" i="2"/>
  <c r="E70" i="2"/>
  <c r="D70" i="2"/>
  <c r="K70" i="2" s="1"/>
  <c r="G20" i="1"/>
  <c r="F27" i="1"/>
  <c r="E27" i="1"/>
  <c r="G75" i="2"/>
  <c r="D75" i="2"/>
  <c r="K75" i="2" s="1"/>
  <c r="I65" i="2"/>
  <c r="H65" i="2"/>
  <c r="G65" i="2"/>
  <c r="F65" i="2"/>
  <c r="E65" i="2"/>
  <c r="D65" i="2"/>
  <c r="K65" i="2" s="1"/>
  <c r="I60" i="2"/>
  <c r="H60" i="2"/>
  <c r="G60" i="2"/>
  <c r="F60" i="2"/>
  <c r="E60" i="2"/>
  <c r="D60" i="2"/>
  <c r="K60" i="2" s="1"/>
  <c r="F20" i="1"/>
  <c r="I55" i="2"/>
  <c r="H55" i="2"/>
  <c r="G55" i="2"/>
  <c r="D55" i="2"/>
  <c r="K55" i="2" s="1"/>
  <c r="G12" i="2" l="1"/>
  <c r="G14" i="1"/>
  <c r="K90" i="2"/>
  <c r="K88" i="2"/>
  <c r="K87" i="2"/>
  <c r="K83" i="2"/>
  <c r="K82" i="2"/>
  <c r="K41" i="2"/>
  <c r="K42" i="2"/>
  <c r="K40" i="2"/>
  <c r="K38" i="2"/>
  <c r="K43" i="2"/>
  <c r="K34" i="2"/>
  <c r="K33" i="2"/>
  <c r="K24" i="2"/>
  <c r="K23" i="2"/>
  <c r="K22" i="2"/>
  <c r="K21" i="2"/>
  <c r="K16" i="2"/>
  <c r="K17" i="2"/>
  <c r="K19" i="2"/>
  <c r="K13" i="2"/>
  <c r="K11" i="1"/>
  <c r="K18" i="1"/>
  <c r="G39" i="2"/>
  <c r="H39" i="2"/>
  <c r="I39" i="2"/>
  <c r="I28" i="1"/>
  <c r="I20" i="1"/>
  <c r="I14" i="1"/>
  <c r="I12" i="1"/>
  <c r="I9" i="1"/>
  <c r="I26" i="2"/>
  <c r="I25" i="2" s="1"/>
  <c r="I32" i="2"/>
  <c r="I45" i="2"/>
  <c r="I50" i="2"/>
  <c r="I81" i="2"/>
  <c r="I86" i="2"/>
  <c r="I15" i="2"/>
  <c r="I20" i="2"/>
  <c r="I12" i="2"/>
  <c r="I11" i="2"/>
  <c r="I10" i="2"/>
  <c r="E12" i="2"/>
  <c r="E11" i="2"/>
  <c r="I14" i="2" l="1"/>
  <c r="I80" i="2"/>
  <c r="I31" i="2"/>
  <c r="K32" i="1"/>
  <c r="H31" i="1"/>
  <c r="G31" i="1"/>
  <c r="F31" i="1"/>
  <c r="E31" i="1"/>
  <c r="D31" i="1"/>
  <c r="I9" i="2" l="1"/>
  <c r="K31" i="1"/>
  <c r="E10" i="2"/>
  <c r="F10" i="2"/>
  <c r="G10" i="2"/>
  <c r="H10" i="2"/>
  <c r="D10" i="2"/>
  <c r="H11" i="2"/>
  <c r="D11" i="2"/>
  <c r="K11" i="2" l="1"/>
  <c r="K10" i="2"/>
  <c r="K19" i="1"/>
  <c r="E28" i="1"/>
  <c r="E32" i="2"/>
  <c r="F28" i="1"/>
  <c r="G28" i="1"/>
  <c r="H28" i="1"/>
  <c r="D28" i="1"/>
  <c r="E20" i="1"/>
  <c r="H20" i="1"/>
  <c r="D20" i="1"/>
  <c r="E14" i="1"/>
  <c r="F14" i="1"/>
  <c r="H14" i="1"/>
  <c r="D14" i="1"/>
  <c r="E12" i="1"/>
  <c r="F12" i="1"/>
  <c r="G12" i="1"/>
  <c r="H12" i="1"/>
  <c r="E9" i="1"/>
  <c r="F9" i="1"/>
  <c r="G9" i="1"/>
  <c r="H9" i="1"/>
  <c r="D9" i="1"/>
  <c r="H12" i="2"/>
  <c r="K12" i="2" s="1"/>
  <c r="D12" i="2"/>
  <c r="E81" i="2"/>
  <c r="F81" i="2"/>
  <c r="G81" i="2"/>
  <c r="H81" i="2"/>
  <c r="D81" i="2"/>
  <c r="E50" i="2"/>
  <c r="F50" i="2"/>
  <c r="G50" i="2"/>
  <c r="H50" i="2"/>
  <c r="D50" i="2"/>
  <c r="E86" i="2"/>
  <c r="F86" i="2"/>
  <c r="G86" i="2"/>
  <c r="H86" i="2"/>
  <c r="K86" i="2" s="1"/>
  <c r="D86" i="2"/>
  <c r="E45" i="2"/>
  <c r="F45" i="2"/>
  <c r="G45" i="2"/>
  <c r="H45" i="2"/>
  <c r="D45" i="2"/>
  <c r="F32" i="2"/>
  <c r="G32" i="2"/>
  <c r="H32" i="2"/>
  <c r="D32" i="2"/>
  <c r="E39" i="2"/>
  <c r="F39" i="2"/>
  <c r="D39" i="2"/>
  <c r="E26" i="2"/>
  <c r="E25" i="2" s="1"/>
  <c r="F26" i="2"/>
  <c r="F25" i="2" s="1"/>
  <c r="G26" i="2"/>
  <c r="H26" i="2"/>
  <c r="H25" i="2" s="1"/>
  <c r="D26" i="2"/>
  <c r="E20" i="2"/>
  <c r="F20" i="2"/>
  <c r="G20" i="2"/>
  <c r="H20" i="2"/>
  <c r="D20" i="2"/>
  <c r="E15" i="2"/>
  <c r="F15" i="2"/>
  <c r="G15" i="2"/>
  <c r="H15" i="2"/>
  <c r="D15" i="2"/>
  <c r="G44" i="2" l="1"/>
  <c r="K39" i="2"/>
  <c r="K20" i="2"/>
  <c r="G25" i="2"/>
  <c r="D25" i="2"/>
  <c r="D44" i="2"/>
  <c r="F44" i="2"/>
  <c r="F12" i="2"/>
  <c r="D14" i="2"/>
  <c r="G14" i="2"/>
  <c r="D31" i="2"/>
  <c r="G31" i="2"/>
  <c r="E44" i="2"/>
  <c r="E31" i="2"/>
  <c r="E8" i="1"/>
  <c r="H80" i="2"/>
  <c r="K80" i="2" s="1"/>
  <c r="F80" i="2"/>
  <c r="G80" i="2"/>
  <c r="E80" i="2"/>
  <c r="D80" i="2"/>
  <c r="H14" i="2"/>
  <c r="F14" i="2"/>
  <c r="H31" i="2"/>
  <c r="E14" i="2"/>
  <c r="E9" i="2" s="1"/>
  <c r="F31" i="2"/>
  <c r="D12" i="1"/>
  <c r="F9" i="2" l="1"/>
  <c r="G9" i="2"/>
  <c r="D8" i="1"/>
  <c r="H9" i="2"/>
  <c r="K9" i="2" s="1"/>
  <c r="D9" i="2"/>
</calcChain>
</file>

<file path=xl/sharedStrings.xml><?xml version="1.0" encoding="utf-8"?>
<sst xmlns="http://schemas.openxmlformats.org/spreadsheetml/2006/main" count="199" uniqueCount="67">
  <si>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</si>
  <si>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</si>
  <si>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</si>
  <si>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</si>
  <si>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</si>
  <si>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</si>
  <si>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</si>
  <si>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</si>
  <si>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>Ремонт дорог в границаах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</si>
  <si>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</si>
  <si>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</si>
  <si>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</si>
  <si>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</si>
  <si>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</si>
  <si>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</si>
  <si>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</si>
  <si>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</si>
  <si>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</si>
  <si>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</si>
  <si>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</si>
  <si>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</si>
  <si>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</si>
  <si>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</si>
  <si>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</si>
  <si>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</si>
  <si>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</si>
  <si>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</si>
  <si>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</si>
  <si>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</si>
  <si>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</si>
  <si>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</si>
  <si>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</si>
  <si>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</si>
  <si>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</si>
  <si>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</si>
  <si>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</si>
  <si>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</si>
  <si>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</si>
  <si>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</si>
  <si>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</si>
  <si>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</si>
  <si>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</si>
  <si>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</si>
  <si>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</si>
  <si>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</si>
  <si>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</si>
  <si>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</si>
  <si>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</si>
  <si>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</si>
  <si>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</si>
  <si>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</si>
  <si>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</si>
  <si>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</si>
  <si>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</si>
  <si>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</si>
  <si>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Приобретение котла КВр - 0,6 на котельную № 2 по ул. Советская, д. 169 пгт. Нагорск Нагорского района</t>
  </si>
  <si>
    <t>Капитальный ремонт водопроводной сети по ул. Гаражная пгт. Нагорск Нагорского района</t>
  </si>
  <si>
    <t>Ремонт наружной теплотрассы к ДК Грехневка к
многоквартирному дому по адресу: ул. Советская, д. 14 (на компенсаторах) пгт. Нагорск Нагорского района</t>
  </si>
  <si>
    <t>2.1.</t>
  </si>
  <si>
    <t>2.2.</t>
  </si>
  <si>
    <t>2.3.</t>
  </si>
  <si>
    <t>2.4.</t>
  </si>
  <si>
    <t>2.5.</t>
  </si>
  <si>
    <t>Прочие мероприятия</t>
  </si>
  <si>
    <t>Приобретение 2-х погружных насосов ЕСО 4-142 на скважины № 72478 (ул. Спортивная), № 15049 ул. Савиных с целью модернизации 0,18 км водопроводной сети Нагорского городского поселения</t>
  </si>
  <si>
    <t xml:space="preserve">ЗА СЧЕТ СРЕДСТВ БЮДЖЕТА </t>
  </si>
  <si>
    <t>постановлением администрации Нагорского городского поселения от 20.12.2022 №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</si>
</sst>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0" fontId="15" fillId="0" borderId="0" xfId="0" applyFont="1"/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1" xfId="0" applyNumberFormat="1" applyFont="1" applyFill="1" applyBorder="1" applyAlignment="1">
      <alignment horizontal="right"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1" xfId="0" applyNumberFormat="1" applyFont="1" applyFill="1" applyBorder="1" applyAlignment="1">
      <alignment vertical="center" wrapText="1"/>
    </xf>
    <xf numFmtId="164" fontId="17" fillId="3" borderId="2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8" fillId="5" borderId="1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wrapText="1"/>
    </xf>
    <xf numFmtId="165" fontId="18" fillId="3" borderId="6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15" fillId="0" borderId="7" xfId="0" applyNumberFormat="1" applyFont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right" vertical="center" wrapText="1"/>
    </xf>
    <xf numFmtId="164" fontId="15" fillId="0" borderId="12" xfId="0" applyNumberFormat="1" applyFont="1" applyBorder="1" applyAlignment="1">
      <alignment horizontal="right" vertical="center" wrapText="1"/>
    </xf>
    <xf numFmtId="164" fontId="18" fillId="3" borderId="6" xfId="0" applyNumberFormat="1" applyFont="1" applyFill="1" applyBorder="1" applyAlignment="1">
      <alignment wrapText="1"/>
    </xf>
    <xf numFmtId="2" fontId="17" fillId="0" borderId="21" xfId="0" applyNumberFormat="1" applyFont="1" applyBorder="1" applyAlignment="1">
      <alignment vertical="center" wrapText="1"/>
    </xf>
    <xf numFmtId="164" fontId="3" fillId="0" borderId="22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wrapText="1"/>
    </xf>
    <xf numFmtId="164" fontId="3" fillId="3" borderId="11" xfId="0" applyNumberFormat="1" applyFont="1" applyFill="1" applyBorder="1" applyAlignment="1">
      <alignment horizontal="right" vertical="center" wrapText="1"/>
    </xf>
    <xf numFmtId="165" fontId="17" fillId="3" borderId="11" xfId="0" applyNumberFormat="1" applyFont="1" applyFill="1" applyBorder="1" applyAlignment="1">
      <alignment horizontal="right" vertical="center" wrapText="1"/>
    </xf>
    <xf numFmtId="2" fontId="17" fillId="2" borderId="11" xfId="0" applyNumberFormat="1" applyFont="1" applyFill="1" applyBorder="1" applyAlignment="1">
      <alignment horizontal="right" vertical="center" wrapText="1"/>
    </xf>
    <xf numFmtId="2" fontId="17" fillId="0" borderId="21" xfId="0" applyNumberFormat="1" applyFont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right" wrapText="1"/>
    </xf>
    <xf numFmtId="2" fontId="18" fillId="0" borderId="11" xfId="0" applyNumberFormat="1" applyFont="1" applyBorder="1" applyAlignment="1">
      <alignment vertical="center" wrapText="1"/>
    </xf>
    <xf numFmtId="164" fontId="15" fillId="0" borderId="12" xfId="0" applyNumberFormat="1" applyFont="1" applyBorder="1" applyAlignment="1">
      <alignment horizontal="right" wrapText="1"/>
    </xf>
    <xf numFmtId="165" fontId="17" fillId="0" borderId="21" xfId="0" applyNumberFormat="1" applyFont="1" applyBorder="1" applyAlignment="1">
      <alignment vertical="center" wrapText="1"/>
    </xf>
    <xf numFmtId="0" fontId="0" fillId="0" borderId="0" xfId="0" applyBorder="1"/>
    <xf numFmtId="2" fontId="18" fillId="0" borderId="6" xfId="0" applyNumberFormat="1" applyFont="1" applyBorder="1" applyAlignment="1">
      <alignment wrapText="1"/>
    </xf>
    <xf numFmtId="2" fontId="18" fillId="0" borderId="11" xfId="0" applyNumberFormat="1" applyFont="1" applyBorder="1" applyAlignment="1">
      <alignment wrapText="1"/>
    </xf>
    <xf numFmtId="164" fontId="18" fillId="3" borderId="6" xfId="0" applyNumberFormat="1" applyFont="1" applyFill="1" applyBorder="1" applyAlignment="1">
      <alignment vertical="center" wrapText="1"/>
    </xf>
    <xf numFmtId="165" fontId="18" fillId="0" borderId="6" xfId="0" applyNumberFormat="1" applyFont="1" applyBorder="1" applyAlignment="1">
      <alignment vertical="center" wrapText="1"/>
    </xf>
    <xf numFmtId="164" fontId="15" fillId="0" borderId="19" xfId="0" applyNumberFormat="1" applyFont="1" applyBorder="1" applyAlignment="1">
      <alignment horizontal="right" wrapText="1"/>
    </xf>
    <xf numFmtId="164" fontId="15" fillId="3" borderId="3" xfId="0" applyNumberFormat="1" applyFont="1" applyFill="1" applyBorder="1" applyAlignment="1">
      <alignment vertical="center" wrapText="1"/>
    </xf>
    <xf numFmtId="165" fontId="18" fillId="3" borderId="3" xfId="0" applyNumberFormat="1" applyFont="1" applyFill="1" applyBorder="1" applyAlignment="1">
      <alignment vertical="center" wrapText="1"/>
    </xf>
    <xf numFmtId="2" fontId="18" fillId="0" borderId="3" xfId="0" applyNumberFormat="1" applyFont="1" applyBorder="1" applyAlignment="1">
      <alignment vertical="center" wrapText="1"/>
    </xf>
    <xf numFmtId="164" fontId="17" fillId="3" borderId="11" xfId="0" applyNumberFormat="1" applyFont="1" applyFill="1" applyBorder="1" applyAlignment="1">
      <alignment horizontal="right" vertical="center" wrapText="1"/>
    </xf>
    <xf numFmtId="164" fontId="17" fillId="3" borderId="21" xfId="0" applyNumberFormat="1" applyFont="1" applyFill="1" applyBorder="1" applyAlignment="1">
      <alignment horizontal="right" vertical="center" wrapText="1"/>
    </xf>
    <xf numFmtId="164" fontId="18" fillId="3" borderId="1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wrapText="1"/>
    </xf>
    <xf numFmtId="165" fontId="3" fillId="5" borderId="1" xfId="0" applyNumberFormat="1" applyFont="1" applyFill="1" applyBorder="1" applyAlignment="1">
      <alignment vertical="center" wrapText="1"/>
    </xf>
    <xf numFmtId="165" fontId="17" fillId="5" borderId="11" xfId="0" applyNumberFormat="1" applyFont="1" applyFill="1" applyBorder="1" applyAlignment="1">
      <alignment horizontal="right" vertical="center" wrapText="1"/>
    </xf>
    <xf numFmtId="2" fontId="17" fillId="5" borderId="21" xfId="0" applyNumberFormat="1" applyFont="1" applyFill="1" applyBorder="1" applyAlignment="1">
      <alignment horizontal="right" vertical="center" wrapText="1"/>
    </xf>
    <xf numFmtId="2" fontId="18" fillId="5" borderId="1" xfId="0" applyNumberFormat="1" applyFont="1" applyFill="1" applyBorder="1" applyAlignment="1">
      <alignment vertical="center" wrapText="1"/>
    </xf>
    <xf numFmtId="2" fontId="18" fillId="5" borderId="11" xfId="0" applyNumberFormat="1" applyFont="1" applyFill="1" applyBorder="1" applyAlignment="1">
      <alignment vertical="center" wrapText="1"/>
    </xf>
    <xf numFmtId="2" fontId="17" fillId="5" borderId="21" xfId="0" applyNumberFormat="1" applyFont="1" applyFill="1" applyBorder="1" applyAlignment="1">
      <alignment vertical="center" wrapText="1"/>
    </xf>
    <xf numFmtId="2" fontId="18" fillId="5" borderId="3" xfId="0" applyNumberFormat="1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vertical="center" wrapText="1"/>
    </xf>
    <xf numFmtId="2" fontId="18" fillId="5" borderId="11" xfId="0" applyNumberFormat="1" applyFont="1" applyFill="1" applyBorder="1" applyAlignment="1">
      <alignment wrapText="1"/>
    </xf>
    <xf numFmtId="164" fontId="18" fillId="5" borderId="1" xfId="0" applyNumberFormat="1" applyFont="1" applyFill="1" applyBorder="1" applyAlignment="1">
      <alignment wrapText="1"/>
    </xf>
    <xf numFmtId="164" fontId="17" fillId="5" borderId="1" xfId="0" applyNumberFormat="1" applyFont="1" applyFill="1" applyBorder="1" applyAlignment="1">
      <alignment vertical="center" wrapText="1"/>
    </xf>
    <xf numFmtId="49" fontId="20" fillId="0" borderId="5" xfId="0" applyNumberFormat="1" applyFont="1" applyBorder="1" applyAlignment="1">
      <alignment vertical="top"/>
    </xf>
    <xf numFmtId="0" fontId="20" fillId="0" borderId="5" xfId="0" applyFont="1" applyBorder="1" applyAlignment="1">
      <alignment vertical="top" wrapText="1"/>
    </xf>
    <xf numFmtId="164" fontId="18" fillId="3" borderId="1" xfId="0" applyNumberFormat="1" applyFont="1" applyFill="1" applyBorder="1" applyAlignment="1">
      <alignment vertical="top" wrapText="1"/>
    </xf>
    <xf numFmtId="164" fontId="17" fillId="5" borderId="21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 wrapText="1"/>
    </xf>
    <xf numFmtId="49" fontId="20" fillId="0" borderId="2" xfId="0" applyNumberFormat="1" applyFont="1" applyBorder="1" applyAlignment="1"/>
    <xf numFmtId="49" fontId="20" fillId="0" borderId="3" xfId="0" applyNumberFormat="1" applyFont="1" applyBorder="1" applyAlignment="1"/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9" fontId="20" fillId="0" borderId="1" xfId="0" applyNumberFormat="1" applyFont="1" applyBorder="1" applyAlignment="1"/>
    <xf numFmtId="164" fontId="18" fillId="3" borderId="2" xfId="0" applyNumberFormat="1" applyFont="1" applyFill="1" applyBorder="1" applyAlignment="1">
      <alignment horizontal="left" wrapText="1"/>
    </xf>
    <xf numFmtId="164" fontId="18" fillId="5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wrapText="1"/>
    </xf>
    <xf numFmtId="164" fontId="18" fillId="0" borderId="2" xfId="0" applyNumberFormat="1" applyFont="1" applyBorder="1" applyAlignment="1">
      <alignment horizontal="left" wrapText="1"/>
    </xf>
    <xf numFmtId="164" fontId="17" fillId="3" borderId="1" xfId="0" applyNumberFormat="1" applyFont="1" applyFill="1" applyBorder="1" applyAlignment="1">
      <alignment horizontal="left" wrapText="1"/>
    </xf>
    <xf numFmtId="164" fontId="17" fillId="5" borderId="1" xfId="0" applyNumberFormat="1" applyFont="1" applyFill="1" applyBorder="1" applyAlignment="1">
      <alignment horizontal="left" wrapText="1"/>
    </xf>
    <xf numFmtId="164" fontId="17" fillId="0" borderId="1" xfId="0" applyNumberFormat="1" applyFont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wrapText="1"/>
    </xf>
    <xf numFmtId="164" fontId="18" fillId="5" borderId="3" xfId="0" applyNumberFormat="1" applyFont="1" applyFill="1" applyBorder="1" applyAlignment="1">
      <alignment horizontal="left" wrapText="1"/>
    </xf>
    <xf numFmtId="164" fontId="18" fillId="0" borderId="3" xfId="0" applyNumberFormat="1" applyFont="1" applyBorder="1" applyAlignment="1">
      <alignment horizontal="left" wrapText="1"/>
    </xf>
    <xf numFmtId="0" fontId="11" fillId="0" borderId="5" xfId="0" applyFont="1" applyBorder="1" applyAlignment="1">
      <alignment wrapText="1"/>
    </xf>
    <xf numFmtId="164" fontId="18" fillId="3" borderId="5" xfId="0" applyNumberFormat="1" applyFont="1" applyFill="1" applyBorder="1" applyAlignment="1">
      <alignment vertical="top" wrapText="1"/>
    </xf>
    <xf numFmtId="164" fontId="17" fillId="0" borderId="3" xfId="0" applyNumberFormat="1" applyFont="1" applyBorder="1" applyAlignment="1">
      <alignment horizontal="left" wrapText="1"/>
    </xf>
    <xf numFmtId="49" fontId="20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wrapText="1"/>
    </xf>
    <xf numFmtId="164" fontId="18" fillId="5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wrapText="1"/>
    </xf>
    <xf numFmtId="0" fontId="12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164" fontId="0" fillId="0" borderId="0" xfId="0" applyNumberFormat="1" applyAlignment="1">
      <alignment vertical="center" wrapText="1"/>
    </xf>
    <xf numFmtId="164" fontId="18" fillId="5" borderId="6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164" fontId="18" fillId="3" borderId="5" xfId="0" applyNumberFormat="1" applyFont="1" applyFill="1" applyBorder="1" applyAlignment="1">
      <alignment horizontal="left" wrapText="1"/>
    </xf>
    <xf numFmtId="0" fontId="7" fillId="0" borderId="29" xfId="0" applyFont="1" applyBorder="1" applyAlignment="1">
      <alignment wrapText="1"/>
    </xf>
    <xf numFmtId="166" fontId="18" fillId="5" borderId="1" xfId="0" applyNumberFormat="1" applyFont="1" applyFill="1" applyBorder="1" applyAlignment="1">
      <alignment wrapText="1"/>
    </xf>
    <xf numFmtId="166" fontId="18" fillId="5" borderId="11" xfId="0" applyNumberFormat="1" applyFont="1" applyFill="1" applyBorder="1" applyAlignment="1">
      <alignment wrapText="1"/>
    </xf>
    <xf numFmtId="166" fontId="17" fillId="5" borderId="21" xfId="0" applyNumberFormat="1" applyFont="1" applyFill="1" applyBorder="1" applyAlignment="1">
      <alignment vertical="center" wrapText="1"/>
    </xf>
    <xf numFmtId="166" fontId="18" fillId="5" borderId="6" xfId="0" applyNumberFormat="1" applyFont="1" applyFill="1" applyBorder="1" applyAlignment="1">
      <alignment wrapText="1"/>
    </xf>
    <xf numFmtId="49" fontId="20" fillId="3" borderId="3" xfId="0" applyNumberFormat="1" applyFont="1" applyFill="1" applyBorder="1" applyAlignment="1"/>
    <xf numFmtId="0" fontId="7" fillId="3" borderId="0" xfId="0" applyFont="1" applyFill="1" applyAlignment="1">
      <alignment wrapText="1"/>
    </xf>
    <xf numFmtId="0" fontId="11" fillId="3" borderId="1" xfId="0" applyFont="1" applyFill="1" applyBorder="1" applyAlignment="1">
      <alignment wrapText="1"/>
    </xf>
    <xf numFmtId="164" fontId="18" fillId="0" borderId="3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12" fillId="0" borderId="0" xfId="0" applyNumberFormat="1" applyFont="1"/>
    <xf numFmtId="164" fontId="3" fillId="2" borderId="24" xfId="0" applyNumberFormat="1" applyFont="1" applyFill="1" applyBorder="1" applyAlignment="1">
      <alignment horizontal="center" vertical="center" wrapText="1"/>
    </xf>
    <xf numFmtId="2" fontId="18" fillId="0" borderId="32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31" xfId="0" applyNumberFormat="1" applyFont="1" applyBorder="1" applyAlignment="1">
      <alignment vertical="center" wrapText="1"/>
    </xf>
    <xf numFmtId="2" fontId="18" fillId="0" borderId="2" xfId="0" applyNumberFormat="1" applyFont="1" applyBorder="1" applyAlignment="1">
      <alignment vertical="center" wrapText="1"/>
    </xf>
    <xf numFmtId="2" fontId="18" fillId="0" borderId="31" xfId="0" applyNumberFormat="1" applyFont="1" applyBorder="1" applyAlignment="1">
      <alignment wrapText="1"/>
    </xf>
    <xf numFmtId="2" fontId="18" fillId="0" borderId="30" xfId="0" applyNumberFormat="1" applyFont="1" applyBorder="1" applyAlignment="1">
      <alignment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17" fillId="3" borderId="3" xfId="0" applyNumberFormat="1" applyFont="1" applyFill="1" applyBorder="1" applyAlignment="1">
      <alignment horizontal="right"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 vertical="center" wrapText="1"/>
    </xf>
    <xf numFmtId="1" fontId="19" fillId="2" borderId="22" xfId="0" applyNumberFormat="1" applyFont="1" applyFill="1" applyBorder="1" applyAlignment="1">
      <alignment horizontal="center" vertical="center" wrapText="1"/>
    </xf>
    <xf numFmtId="1" fontId="19" fillId="2" borderId="27" xfId="0" applyNumberFormat="1" applyFont="1" applyFill="1" applyBorder="1" applyAlignment="1">
      <alignment horizontal="center" vertical="center" wrapText="1"/>
    </xf>
    <xf numFmtId="164" fontId="17" fillId="3" borderId="22" xfId="0" applyNumberFormat="1" applyFont="1" applyFill="1" applyBorder="1" applyAlignment="1">
      <alignment vertical="center" wrapText="1"/>
    </xf>
    <xf numFmtId="164" fontId="17" fillId="0" borderId="22" xfId="0" applyNumberFormat="1" applyFont="1" applyBorder="1" applyAlignment="1">
      <alignment vertical="center" wrapText="1"/>
    </xf>
    <xf numFmtId="164" fontId="15" fillId="0" borderId="19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4" fontId="18" fillId="5" borderId="2" xfId="0" applyNumberFormat="1" applyFont="1" applyFill="1" applyBorder="1" applyAlignment="1">
      <alignment horizontal="left" vertical="top" wrapText="1"/>
    </xf>
    <xf numFmtId="164" fontId="18" fillId="5" borderId="5" xfId="0" applyNumberFormat="1" applyFont="1" applyFill="1" applyBorder="1" applyAlignment="1">
      <alignment horizontal="left" vertical="top" wrapText="1"/>
    </xf>
    <xf numFmtId="164" fontId="18" fillId="5" borderId="3" xfId="0" applyNumberFormat="1" applyFont="1" applyFill="1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164" fontId="18" fillId="0" borderId="3" xfId="0" applyNumberFormat="1" applyFont="1" applyBorder="1" applyAlignment="1">
      <alignment horizontal="left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3" borderId="2" xfId="0" applyNumberFormat="1" applyFont="1" applyFill="1" applyBorder="1" applyAlignment="1">
      <alignment horizontal="left" vertical="top" wrapText="1"/>
    </xf>
    <xf numFmtId="164" fontId="18" fillId="3" borderId="5" xfId="0" applyNumberFormat="1" applyFont="1" applyFill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64" fontId="15" fillId="0" borderId="9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18" fillId="3" borderId="1" xfId="0" applyNumberFormat="1" applyFont="1" applyFill="1" applyBorder="1" applyAlignment="1">
      <alignment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165" fontId="18" fillId="0" borderId="1" xfId="0" applyNumberFormat="1" applyFont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165" fontId="18" fillId="0" borderId="2" xfId="0" applyNumberFormat="1" applyFont="1" applyBorder="1" applyAlignment="1">
      <alignment horizontal="center" vertical="top" wrapText="1"/>
    </xf>
    <xf numFmtId="165" fontId="18" fillId="0" borderId="5" xfId="0" applyNumberFormat="1" applyFont="1" applyBorder="1" applyAlignment="1">
      <alignment horizontal="center" vertical="top" wrapText="1"/>
    </xf>
    <xf numFmtId="165" fontId="18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3" fillId="2" borderId="33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33"/>
  <sheetViews>
    <sheetView workbookViewId="0">
      <selection activeCell="N4" sqref="N4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4.42578125" style="6" customWidth="1"/>
    <col min="5" max="5" width="13.7109375" style="47" customWidth="1"/>
    <col min="6" max="6" width="13" style="48" customWidth="1"/>
    <col min="7" max="7" width="14.85546875" style="6" customWidth="1"/>
    <col min="8" max="10" width="13.85546875" style="6" customWidth="1"/>
    <col min="11" max="11" width="12.7109375" style="6" customWidth="1"/>
    <col min="12" max="13" width="11.5703125" bestFit="1" customWidth="1"/>
  </cols>
  <sheetData>
    <row r="1" spans="1:13" ht="19.5" customHeight="1" x14ac:dyDescent="0.25">
      <c r="B1" s="43"/>
      <c r="C1" s="43"/>
      <c r="D1" s="43"/>
      <c r="E1" s="45"/>
      <c r="F1" s="43" t="s">
        <v>39</v>
      </c>
      <c r="G1" s="57"/>
      <c r="H1" s="43"/>
      <c r="I1" s="43"/>
      <c r="J1" s="43"/>
      <c r="K1" s="43"/>
    </row>
    <row r="2" spans="1:13" ht="15" customHeight="1" x14ac:dyDescent="0.25">
      <c r="A2" s="43"/>
      <c r="B2" s="43"/>
      <c r="C2" s="43"/>
      <c r="D2" s="43"/>
      <c r="E2" s="45"/>
      <c r="F2" s="212" t="s">
        <v>42</v>
      </c>
      <c r="G2" s="212"/>
      <c r="H2" s="212"/>
      <c r="I2" s="212"/>
      <c r="J2" s="212"/>
      <c r="K2" s="212"/>
    </row>
    <row r="3" spans="1:13" ht="55.5" customHeight="1" x14ac:dyDescent="0.25">
      <c r="A3" s="43"/>
      <c r="B3" s="43"/>
      <c r="C3" s="43"/>
      <c r="D3" s="43"/>
      <c r="E3" s="45"/>
      <c r="F3" s="213" t="s">
        <v>66</v>
      </c>
      <c r="G3" s="213"/>
      <c r="H3" s="213"/>
      <c r="I3" s="213"/>
      <c r="J3" s="213"/>
      <c r="K3" s="213"/>
    </row>
    <row r="4" spans="1:13" x14ac:dyDescent="0.25">
      <c r="B4" s="217" t="s">
        <v>0</v>
      </c>
      <c r="C4" s="217"/>
      <c r="D4" s="217"/>
      <c r="E4" s="217"/>
      <c r="F4" s="217"/>
      <c r="G4" s="217"/>
      <c r="H4" s="217"/>
      <c r="I4" s="217"/>
      <c r="J4" s="217"/>
      <c r="K4" s="217"/>
    </row>
    <row r="5" spans="1:13" x14ac:dyDescent="0.25">
      <c r="B5" s="218" t="s">
        <v>65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3" s="7" customFormat="1" ht="19.5" customHeight="1" x14ac:dyDescent="0.25">
      <c r="A6" s="214" t="s">
        <v>10</v>
      </c>
      <c r="B6" s="215" t="s">
        <v>11</v>
      </c>
      <c r="C6" s="216" t="s">
        <v>40</v>
      </c>
      <c r="D6" s="214" t="s">
        <v>12</v>
      </c>
      <c r="E6" s="214"/>
      <c r="F6" s="214"/>
      <c r="G6" s="214"/>
      <c r="H6" s="214"/>
      <c r="I6" s="214"/>
      <c r="J6" s="214"/>
      <c r="K6" s="214"/>
    </row>
    <row r="7" spans="1:13" s="7" customFormat="1" ht="46.5" customHeight="1" x14ac:dyDescent="0.25">
      <c r="A7" s="214"/>
      <c r="B7" s="215"/>
      <c r="C7" s="216"/>
      <c r="D7" s="22">
        <v>2019</v>
      </c>
      <c r="E7" s="46">
        <v>2020</v>
      </c>
      <c r="F7" s="50">
        <v>2021</v>
      </c>
      <c r="G7" s="50">
        <v>2022</v>
      </c>
      <c r="H7" s="50">
        <v>2023</v>
      </c>
      <c r="I7" s="50">
        <v>2024</v>
      </c>
      <c r="J7" s="50">
        <v>2025</v>
      </c>
      <c r="K7" s="22" t="s">
        <v>13</v>
      </c>
    </row>
    <row r="8" spans="1:13" ht="57" x14ac:dyDescent="0.25">
      <c r="A8" s="58" t="s">
        <v>49</v>
      </c>
      <c r="B8" s="55" t="s">
        <v>45</v>
      </c>
      <c r="C8" s="10" t="s">
        <v>19</v>
      </c>
      <c r="D8" s="65">
        <f>D9+D12+D14+D20+D28</f>
        <v>5034.2040299999999</v>
      </c>
      <c r="E8" s="66">
        <f>E9+E12+E14+E20+E28</f>
        <v>15616.729879999999</v>
      </c>
      <c r="F8" s="66">
        <f t="shared" ref="F8:J8" si="0">F9+F12+F14+F20+F28</f>
        <v>16361.864829999999</v>
      </c>
      <c r="G8" s="66">
        <f t="shared" si="0"/>
        <v>25504.64532</v>
      </c>
      <c r="H8" s="66">
        <f t="shared" si="0"/>
        <v>7092.9</v>
      </c>
      <c r="I8" s="66">
        <f t="shared" si="0"/>
        <v>2690.4</v>
      </c>
      <c r="J8" s="66">
        <f t="shared" si="0"/>
        <v>2606.3000000000002</v>
      </c>
      <c r="K8" s="35">
        <f>SUM(D8:J8)</f>
        <v>74907.044059999986</v>
      </c>
      <c r="L8" s="49"/>
      <c r="M8" s="49"/>
    </row>
    <row r="9" spans="1:13" s="9" customFormat="1" ht="42.75" x14ac:dyDescent="0.25">
      <c r="A9" s="30" t="s">
        <v>17</v>
      </c>
      <c r="B9" s="31" t="s">
        <v>4</v>
      </c>
      <c r="C9" s="11" t="s">
        <v>20</v>
      </c>
      <c r="D9" s="66">
        <f>D10+D11</f>
        <v>110</v>
      </c>
      <c r="E9" s="156">
        <f t="shared" ref="E9:J9" si="1">E10+E11</f>
        <v>10</v>
      </c>
      <c r="F9" s="156">
        <f t="shared" si="1"/>
        <v>150</v>
      </c>
      <c r="G9" s="157">
        <f t="shared" si="1"/>
        <v>60</v>
      </c>
      <c r="H9" s="158">
        <f t="shared" si="1"/>
        <v>95.1</v>
      </c>
      <c r="I9" s="158">
        <f t="shared" si="1"/>
        <v>35</v>
      </c>
      <c r="J9" s="158">
        <f t="shared" si="1"/>
        <v>35</v>
      </c>
      <c r="K9" s="158">
        <f>SUM(D9:J9)</f>
        <v>495.1</v>
      </c>
      <c r="L9" s="54"/>
      <c r="M9" s="54"/>
    </row>
    <row r="10" spans="1:13" s="8" customFormat="1" ht="26.25" x14ac:dyDescent="0.25">
      <c r="A10" s="32" t="s">
        <v>18</v>
      </c>
      <c r="B10" s="33" t="s">
        <v>29</v>
      </c>
      <c r="C10" s="12" t="s">
        <v>20</v>
      </c>
      <c r="D10" s="67">
        <v>110</v>
      </c>
      <c r="E10" s="159">
        <v>10</v>
      </c>
      <c r="F10" s="159">
        <v>150</v>
      </c>
      <c r="G10" s="153">
        <v>60</v>
      </c>
      <c r="H10" s="154">
        <v>34.299999999999997</v>
      </c>
      <c r="I10" s="154">
        <v>35</v>
      </c>
      <c r="J10" s="154">
        <v>35</v>
      </c>
      <c r="K10" s="154">
        <f>SUM(D10:J10)</f>
        <v>434.3</v>
      </c>
    </row>
    <row r="11" spans="1:13" s="8" customFormat="1" ht="26.25" x14ac:dyDescent="0.25">
      <c r="A11" s="32" t="s">
        <v>18</v>
      </c>
      <c r="B11" s="33" t="s">
        <v>30</v>
      </c>
      <c r="C11" s="12" t="s">
        <v>20</v>
      </c>
      <c r="D11" s="67">
        <v>0</v>
      </c>
      <c r="E11" s="159">
        <v>0</v>
      </c>
      <c r="F11" s="159">
        <v>0</v>
      </c>
      <c r="G11" s="153">
        <v>0</v>
      </c>
      <c r="H11" s="154">
        <v>60.8</v>
      </c>
      <c r="I11" s="154">
        <v>0</v>
      </c>
      <c r="J11" s="154">
        <v>0</v>
      </c>
      <c r="K11" s="154">
        <f>SUM(E11:I11)</f>
        <v>60.8</v>
      </c>
    </row>
    <row r="12" spans="1:13" s="9" customFormat="1" ht="28.5" x14ac:dyDescent="0.25">
      <c r="A12" s="30" t="s">
        <v>17</v>
      </c>
      <c r="B12" s="31" t="s">
        <v>3</v>
      </c>
      <c r="C12" s="11" t="s">
        <v>20</v>
      </c>
      <c r="D12" s="66">
        <f>D13</f>
        <v>0</v>
      </c>
      <c r="E12" s="156">
        <f t="shared" ref="E12:J12" si="2">E13</f>
        <v>162.72999999999999</v>
      </c>
      <c r="F12" s="156">
        <f t="shared" si="2"/>
        <v>100</v>
      </c>
      <c r="G12" s="157">
        <f t="shared" si="2"/>
        <v>480</v>
      </c>
      <c r="H12" s="158">
        <f t="shared" si="2"/>
        <v>480</v>
      </c>
      <c r="I12" s="158">
        <f t="shared" si="2"/>
        <v>480</v>
      </c>
      <c r="J12" s="158">
        <f t="shared" si="2"/>
        <v>480</v>
      </c>
      <c r="K12" s="158">
        <f>SUM(D12:J12)</f>
        <v>2182.73</v>
      </c>
    </row>
    <row r="13" spans="1:13" s="8" customFormat="1" ht="26.25" x14ac:dyDescent="0.25">
      <c r="A13" s="32" t="s">
        <v>18</v>
      </c>
      <c r="B13" s="79" t="s">
        <v>54</v>
      </c>
      <c r="C13" s="12" t="s">
        <v>20</v>
      </c>
      <c r="D13" s="67">
        <v>0</v>
      </c>
      <c r="E13" s="159">
        <v>162.72999999999999</v>
      </c>
      <c r="F13" s="159">
        <v>100</v>
      </c>
      <c r="G13" s="153">
        <v>480</v>
      </c>
      <c r="H13" s="154">
        <v>480</v>
      </c>
      <c r="I13" s="154">
        <v>480</v>
      </c>
      <c r="J13" s="154">
        <v>480</v>
      </c>
      <c r="K13" s="154">
        <f>SUM(D13:J13)</f>
        <v>2182.73</v>
      </c>
    </row>
    <row r="14" spans="1:13" s="9" customFormat="1" ht="28.5" x14ac:dyDescent="0.25">
      <c r="A14" s="30" t="s">
        <v>17</v>
      </c>
      <c r="B14" s="31" t="s">
        <v>5</v>
      </c>
      <c r="C14" s="12" t="s">
        <v>20</v>
      </c>
      <c r="D14" s="66">
        <f t="shared" ref="D14:J14" si="3">D15+D18</f>
        <v>2984.7390300000002</v>
      </c>
      <c r="E14" s="156">
        <f t="shared" si="3"/>
        <v>13076.004939999999</v>
      </c>
      <c r="F14" s="156">
        <f t="shared" si="3"/>
        <v>11878.527</v>
      </c>
      <c r="G14" s="157">
        <f t="shared" si="3"/>
        <v>20410.036390000001</v>
      </c>
      <c r="H14" s="158">
        <f t="shared" si="3"/>
        <v>1032.5</v>
      </c>
      <c r="I14" s="158">
        <f t="shared" si="3"/>
        <v>1077.0999999999999</v>
      </c>
      <c r="J14" s="158">
        <f t="shared" si="3"/>
        <v>1136.9000000000001</v>
      </c>
      <c r="K14" s="158">
        <f>SUM(D14:J14)</f>
        <v>51595.807359999999</v>
      </c>
      <c r="M14" s="54"/>
    </row>
    <row r="15" spans="1:13" s="8" customFormat="1" ht="15.75" x14ac:dyDescent="0.25">
      <c r="A15" s="225" t="s">
        <v>18</v>
      </c>
      <c r="B15" s="228" t="s">
        <v>7</v>
      </c>
      <c r="C15" s="231" t="s">
        <v>20</v>
      </c>
      <c r="D15" s="67">
        <v>2984.7390300000002</v>
      </c>
      <c r="E15" s="234">
        <v>2515.0049399999998</v>
      </c>
      <c r="F15" s="234">
        <v>3917.527</v>
      </c>
      <c r="G15" s="219">
        <v>3691.8363899999999</v>
      </c>
      <c r="H15" s="222">
        <v>1032.5</v>
      </c>
      <c r="I15" s="222">
        <v>1077.0999999999999</v>
      </c>
      <c r="J15" s="239">
        <v>1136.9000000000001</v>
      </c>
      <c r="K15" s="222">
        <v>16355.60736</v>
      </c>
      <c r="L15" s="190"/>
    </row>
    <row r="16" spans="1:13" s="8" customFormat="1" ht="12" customHeight="1" x14ac:dyDescent="0.25">
      <c r="A16" s="226"/>
      <c r="B16" s="229"/>
      <c r="C16" s="232"/>
      <c r="D16" s="68" t="s">
        <v>50</v>
      </c>
      <c r="E16" s="237"/>
      <c r="F16" s="235"/>
      <c r="G16" s="220"/>
      <c r="H16" s="223"/>
      <c r="I16" s="223"/>
      <c r="J16" s="240"/>
      <c r="K16" s="223"/>
    </row>
    <row r="17" spans="1:15" s="8" customFormat="1" ht="23.25" hidden="1" x14ac:dyDescent="0.25">
      <c r="A17" s="227"/>
      <c r="B17" s="230"/>
      <c r="C17" s="233"/>
      <c r="D17" s="68" t="s">
        <v>48</v>
      </c>
      <c r="E17" s="238"/>
      <c r="F17" s="236"/>
      <c r="G17" s="221"/>
      <c r="H17" s="224"/>
      <c r="I17" s="224"/>
      <c r="J17" s="185"/>
      <c r="K17" s="224"/>
    </row>
    <row r="18" spans="1:15" s="8" customFormat="1" ht="26.25" customHeight="1" x14ac:dyDescent="0.25">
      <c r="A18" s="167" t="s">
        <v>18</v>
      </c>
      <c r="B18" s="33" t="s">
        <v>21</v>
      </c>
      <c r="C18" s="168" t="s">
        <v>20</v>
      </c>
      <c r="D18" s="211">
        <v>0</v>
      </c>
      <c r="E18" s="144">
        <v>10561</v>
      </c>
      <c r="F18" s="144">
        <v>7961</v>
      </c>
      <c r="G18" s="169">
        <v>16718.2</v>
      </c>
      <c r="H18" s="160">
        <v>0</v>
      </c>
      <c r="I18" s="160">
        <v>0</v>
      </c>
      <c r="J18" s="160">
        <v>0</v>
      </c>
      <c r="K18" s="160">
        <f>SUM(E18:I18)</f>
        <v>35240.199999999997</v>
      </c>
    </row>
    <row r="19" spans="1:15" s="8" customFormat="1" ht="30" hidden="1" customHeight="1" x14ac:dyDescent="0.25">
      <c r="A19" s="142"/>
      <c r="B19" s="143"/>
      <c r="C19" s="164"/>
      <c r="D19" s="69">
        <v>0</v>
      </c>
      <c r="E19" s="165"/>
      <c r="F19" s="165"/>
      <c r="G19" s="162"/>
      <c r="H19" s="163"/>
      <c r="I19" s="163"/>
      <c r="J19" s="163"/>
      <c r="K19" s="166">
        <f>SUM(D19:H19)</f>
        <v>0</v>
      </c>
    </row>
    <row r="20" spans="1:15" s="9" customFormat="1" ht="28.5" x14ac:dyDescent="0.25">
      <c r="A20" s="30" t="s">
        <v>17</v>
      </c>
      <c r="B20" s="31" t="s">
        <v>2</v>
      </c>
      <c r="C20" s="12" t="s">
        <v>20</v>
      </c>
      <c r="D20" s="66">
        <f>D21+D22</f>
        <v>612.26499999999999</v>
      </c>
      <c r="E20" s="156">
        <f t="shared" ref="E20:J20" si="4">E21+E22</f>
        <v>1076.798</v>
      </c>
      <c r="F20" s="156">
        <f>F21+F22</f>
        <v>2517.79783</v>
      </c>
      <c r="G20" s="157">
        <f>G21+G22</f>
        <v>3470.8089299999997</v>
      </c>
      <c r="H20" s="158">
        <f t="shared" si="4"/>
        <v>200</v>
      </c>
      <c r="I20" s="158">
        <f t="shared" si="4"/>
        <v>225.7</v>
      </c>
      <c r="J20" s="158">
        <f t="shared" si="4"/>
        <v>158.69999999999999</v>
      </c>
      <c r="K20" s="158">
        <f t="shared" ref="K20:K30" si="5">SUM(D20:J20)</f>
        <v>8262.0697599999985</v>
      </c>
      <c r="M20" s="54"/>
    </row>
    <row r="21" spans="1:15" s="8" customFormat="1" ht="26.25" x14ac:dyDescent="0.25">
      <c r="A21" s="30" t="s">
        <v>17</v>
      </c>
      <c r="B21" s="172" t="s">
        <v>32</v>
      </c>
      <c r="C21" s="11" t="s">
        <v>20</v>
      </c>
      <c r="D21" s="66">
        <v>224.2</v>
      </c>
      <c r="E21" s="156">
        <v>168.2</v>
      </c>
      <c r="F21" s="156">
        <v>134</v>
      </c>
      <c r="G21" s="157">
        <v>216.64893000000001</v>
      </c>
      <c r="H21" s="158">
        <v>100</v>
      </c>
      <c r="I21" s="158">
        <v>100</v>
      </c>
      <c r="J21" s="158">
        <v>58.7</v>
      </c>
      <c r="K21" s="158">
        <f t="shared" si="5"/>
        <v>1001.74893</v>
      </c>
      <c r="O21" s="171"/>
    </row>
    <row r="22" spans="1:15" s="8" customFormat="1" ht="26.25" x14ac:dyDescent="0.25">
      <c r="A22" s="30" t="s">
        <v>17</v>
      </c>
      <c r="B22" s="172" t="s">
        <v>33</v>
      </c>
      <c r="C22" s="11" t="s">
        <v>20</v>
      </c>
      <c r="D22" s="66">
        <v>388.065</v>
      </c>
      <c r="E22" s="156">
        <v>908.59799999999996</v>
      </c>
      <c r="F22" s="156">
        <v>2383.79783</v>
      </c>
      <c r="G22" s="157">
        <f>G23+G24+G25+G26+G27</f>
        <v>3254.16</v>
      </c>
      <c r="H22" s="210">
        <f t="shared" ref="H22:J22" si="6">H23+H24+H25+H26+H27</f>
        <v>100</v>
      </c>
      <c r="I22" s="210">
        <f t="shared" si="6"/>
        <v>125.7</v>
      </c>
      <c r="J22" s="210">
        <f t="shared" si="6"/>
        <v>100</v>
      </c>
      <c r="K22" s="210">
        <f t="shared" si="5"/>
        <v>7260.3208299999997</v>
      </c>
    </row>
    <row r="23" spans="1:15" s="8" customFormat="1" ht="30" customHeight="1" x14ac:dyDescent="0.25">
      <c r="A23" s="147" t="s">
        <v>18</v>
      </c>
      <c r="B23" s="149" t="s">
        <v>56</v>
      </c>
      <c r="C23" s="150" t="s">
        <v>20</v>
      </c>
      <c r="D23" s="67">
        <v>0</v>
      </c>
      <c r="E23" s="152">
        <v>0</v>
      </c>
      <c r="F23" s="152">
        <v>0</v>
      </c>
      <c r="G23" s="153">
        <v>1771.556</v>
      </c>
      <c r="H23" s="154">
        <v>0</v>
      </c>
      <c r="I23" s="154">
        <v>0</v>
      </c>
      <c r="J23" s="154">
        <v>0</v>
      </c>
      <c r="K23" s="154">
        <f t="shared" si="5"/>
        <v>1771.556</v>
      </c>
    </row>
    <row r="24" spans="1:15" s="8" customFormat="1" ht="43.5" customHeight="1" x14ac:dyDescent="0.25">
      <c r="A24" s="151" t="s">
        <v>18</v>
      </c>
      <c r="B24" s="149" t="s">
        <v>55</v>
      </c>
      <c r="C24" s="150" t="s">
        <v>20</v>
      </c>
      <c r="D24" s="67">
        <v>0</v>
      </c>
      <c r="E24" s="152">
        <v>0</v>
      </c>
      <c r="F24" s="152">
        <v>0</v>
      </c>
      <c r="G24" s="153">
        <v>600</v>
      </c>
      <c r="H24" s="155">
        <v>0</v>
      </c>
      <c r="I24" s="155">
        <v>0</v>
      </c>
      <c r="J24" s="155">
        <v>0</v>
      </c>
      <c r="K24" s="155">
        <f t="shared" si="5"/>
        <v>600</v>
      </c>
    </row>
    <row r="25" spans="1:15" s="8" customFormat="1" ht="82.5" customHeight="1" x14ac:dyDescent="0.25">
      <c r="A25" s="151" t="s">
        <v>18</v>
      </c>
      <c r="B25" s="34" t="s">
        <v>64</v>
      </c>
      <c r="C25" s="150" t="s">
        <v>20</v>
      </c>
      <c r="D25" s="67">
        <v>0</v>
      </c>
      <c r="E25" s="152">
        <v>0</v>
      </c>
      <c r="F25" s="152">
        <v>0</v>
      </c>
      <c r="G25" s="153">
        <v>67.364000000000004</v>
      </c>
      <c r="H25" s="155">
        <v>0</v>
      </c>
      <c r="I25" s="155">
        <v>0</v>
      </c>
      <c r="J25" s="155">
        <v>0</v>
      </c>
      <c r="K25" s="155">
        <f t="shared" si="5"/>
        <v>67.364000000000004</v>
      </c>
    </row>
    <row r="26" spans="1:15" s="8" customFormat="1" ht="60.75" customHeight="1" x14ac:dyDescent="0.25">
      <c r="A26" s="151" t="s">
        <v>18</v>
      </c>
      <c r="B26" s="177" t="s">
        <v>57</v>
      </c>
      <c r="C26" s="168" t="s">
        <v>20</v>
      </c>
      <c r="D26" s="67">
        <v>0</v>
      </c>
      <c r="E26" s="159">
        <v>0</v>
      </c>
      <c r="F26" s="159">
        <v>0</v>
      </c>
      <c r="G26" s="153">
        <v>291.54000000000002</v>
      </c>
      <c r="H26" s="154">
        <v>0</v>
      </c>
      <c r="I26" s="154">
        <v>0</v>
      </c>
      <c r="J26" s="154">
        <v>0</v>
      </c>
      <c r="K26" s="154">
        <f t="shared" si="5"/>
        <v>291.54000000000002</v>
      </c>
    </row>
    <row r="27" spans="1:15" s="8" customFormat="1" ht="60.75" customHeight="1" x14ac:dyDescent="0.25">
      <c r="A27" s="182" t="s">
        <v>18</v>
      </c>
      <c r="B27" s="183" t="s">
        <v>63</v>
      </c>
      <c r="C27" s="184" t="s">
        <v>20</v>
      </c>
      <c r="D27" s="69">
        <v>388.065</v>
      </c>
      <c r="E27" s="176">
        <f>E22</f>
        <v>908.59799999999996</v>
      </c>
      <c r="F27" s="176">
        <f>F22</f>
        <v>2383.79783</v>
      </c>
      <c r="G27" s="162">
        <v>523.70000000000005</v>
      </c>
      <c r="H27" s="176">
        <v>100</v>
      </c>
      <c r="I27" s="176">
        <v>125.7</v>
      </c>
      <c r="J27" s="176">
        <v>100</v>
      </c>
      <c r="K27" s="176">
        <f t="shared" si="5"/>
        <v>4529.8608299999996</v>
      </c>
    </row>
    <row r="28" spans="1:15" s="9" customFormat="1" ht="26.25" x14ac:dyDescent="0.25">
      <c r="A28" s="148" t="s">
        <v>18</v>
      </c>
      <c r="B28" s="31" t="s">
        <v>38</v>
      </c>
      <c r="C28" s="11" t="s">
        <v>20</v>
      </c>
      <c r="D28" s="66">
        <f>D29+D30</f>
        <v>1327.2</v>
      </c>
      <c r="E28" s="156">
        <f>E29+E30</f>
        <v>1291.19694</v>
      </c>
      <c r="F28" s="156">
        <f t="shared" ref="F28:J28" si="7">F29+F30</f>
        <v>1715.54</v>
      </c>
      <c r="G28" s="157">
        <f t="shared" si="7"/>
        <v>1083.8</v>
      </c>
      <c r="H28" s="158">
        <f t="shared" si="7"/>
        <v>5285.3</v>
      </c>
      <c r="I28" s="158">
        <f t="shared" si="7"/>
        <v>872.6</v>
      </c>
      <c r="J28" s="158">
        <f t="shared" si="7"/>
        <v>795.7</v>
      </c>
      <c r="K28" s="158">
        <f t="shared" si="5"/>
        <v>12371.336940000001</v>
      </c>
      <c r="M28" s="54"/>
    </row>
    <row r="29" spans="1:15" s="8" customFormat="1" ht="26.25" x14ac:dyDescent="0.25">
      <c r="A29" s="32" t="s">
        <v>18</v>
      </c>
      <c r="B29" s="34" t="s">
        <v>34</v>
      </c>
      <c r="C29" s="12" t="s">
        <v>20</v>
      </c>
      <c r="D29" s="69">
        <v>713.1</v>
      </c>
      <c r="E29" s="161">
        <v>706.19694000000004</v>
      </c>
      <c r="F29" s="161">
        <v>483.6</v>
      </c>
      <c r="G29" s="162">
        <v>540.29999999999995</v>
      </c>
      <c r="H29" s="163">
        <v>590.20000000000005</v>
      </c>
      <c r="I29" s="163">
        <v>622.6</v>
      </c>
      <c r="J29" s="163">
        <v>645.70000000000005</v>
      </c>
      <c r="K29" s="154">
        <f t="shared" si="5"/>
        <v>4301.6969399999998</v>
      </c>
    </row>
    <row r="30" spans="1:15" s="8" customFormat="1" ht="26.25" x14ac:dyDescent="0.25">
      <c r="A30" s="32" t="s">
        <v>18</v>
      </c>
      <c r="B30" s="34" t="s">
        <v>35</v>
      </c>
      <c r="C30" s="12" t="s">
        <v>20</v>
      </c>
      <c r="D30" s="70">
        <v>614.1</v>
      </c>
      <c r="E30" s="159">
        <v>585</v>
      </c>
      <c r="F30" s="159">
        <v>1231.94</v>
      </c>
      <c r="G30" s="153">
        <v>543.5</v>
      </c>
      <c r="H30" s="154">
        <v>4695.1000000000004</v>
      </c>
      <c r="I30" s="154">
        <v>250</v>
      </c>
      <c r="J30" s="154">
        <v>150</v>
      </c>
      <c r="K30" s="154">
        <f t="shared" si="5"/>
        <v>8069.64</v>
      </c>
    </row>
    <row r="31" spans="1:15" s="8" customFormat="1" ht="42.75" hidden="1" x14ac:dyDescent="0.25">
      <c r="A31" s="30" t="s">
        <v>17</v>
      </c>
      <c r="B31" s="31" t="s">
        <v>47</v>
      </c>
      <c r="C31" s="11" t="s">
        <v>20</v>
      </c>
      <c r="D31" s="59">
        <f>D32+D33</f>
        <v>0</v>
      </c>
      <c r="E31" s="61" t="e">
        <f>E32+E33</f>
        <v>#VALUE!</v>
      </c>
      <c r="F31" s="61">
        <f t="shared" ref="F31:H31" si="8">F32+F33</f>
        <v>0</v>
      </c>
      <c r="G31" s="61">
        <f t="shared" si="8"/>
        <v>0</v>
      </c>
      <c r="H31" s="35">
        <f t="shared" si="8"/>
        <v>0</v>
      </c>
      <c r="I31" s="35"/>
      <c r="J31" s="35"/>
      <c r="K31" s="35" t="e">
        <f t="shared" ref="K31:K32" si="9">SUM(D31:H31)</f>
        <v>#VALUE!</v>
      </c>
    </row>
    <row r="32" spans="1:15" ht="30" hidden="1" x14ac:dyDescent="0.25">
      <c r="A32" s="32" t="s">
        <v>18</v>
      </c>
      <c r="B32" s="34" t="s">
        <v>46</v>
      </c>
      <c r="C32" s="12" t="s">
        <v>20</v>
      </c>
      <c r="D32" s="60">
        <v>0</v>
      </c>
      <c r="E32" s="62">
        <v>0</v>
      </c>
      <c r="F32" s="62">
        <v>0</v>
      </c>
      <c r="G32" s="62">
        <v>0</v>
      </c>
      <c r="H32" s="37">
        <v>0</v>
      </c>
      <c r="I32" s="37"/>
      <c r="J32" s="37"/>
      <c r="K32" s="36">
        <f t="shared" si="9"/>
        <v>0</v>
      </c>
    </row>
    <row r="33" spans="5:5" x14ac:dyDescent="0.25">
      <c r="E33" s="47" t="s">
        <v>53</v>
      </c>
    </row>
  </sheetData>
  <mergeCells count="18">
    <mergeCell ref="G15:G17"/>
    <mergeCell ref="H15:H17"/>
    <mergeCell ref="K15:K17"/>
    <mergeCell ref="A15:A17"/>
    <mergeCell ref="B15:B17"/>
    <mergeCell ref="C15:C17"/>
    <mergeCell ref="F15:F17"/>
    <mergeCell ref="E15:E17"/>
    <mergeCell ref="I15:I17"/>
    <mergeCell ref="J15:J16"/>
    <mergeCell ref="F2:K2"/>
    <mergeCell ref="F3:K3"/>
    <mergeCell ref="A6:A7"/>
    <mergeCell ref="B6:B7"/>
    <mergeCell ref="C6:C7"/>
    <mergeCell ref="D6:K6"/>
    <mergeCell ref="B4:K4"/>
    <mergeCell ref="B5:K5"/>
  </mergeCells>
  <pageMargins left="0.11811023622047245" right="0.11811023622047245" top="0.59055118110236227" bottom="0.59055118110236227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90"/>
  <sheetViews>
    <sheetView tabSelected="1" workbookViewId="0">
      <selection activeCell="M7" sqref="M7"/>
    </sheetView>
  </sheetViews>
  <sheetFormatPr defaultRowHeight="18.75" x14ac:dyDescent="0.3"/>
  <cols>
    <col min="1" max="1" width="10" style="25" customWidth="1"/>
    <col min="2" max="2" width="32.7109375" style="26" customWidth="1"/>
    <col min="3" max="3" width="21.5703125" style="4" customWidth="1"/>
    <col min="4" max="4" width="13.5703125" style="38" customWidth="1"/>
    <col min="5" max="5" width="13.140625" style="44" customWidth="1"/>
    <col min="6" max="6" width="13.140625" style="39" bestFit="1" customWidth="1"/>
    <col min="7" max="7" width="13.85546875" style="38" customWidth="1"/>
    <col min="8" max="8" width="11.85546875" style="38" bestFit="1" customWidth="1"/>
    <col min="9" max="9" width="13.85546875" style="2" customWidth="1"/>
    <col min="10" max="11" width="13.140625" style="2" customWidth="1"/>
    <col min="12" max="12" width="16.42578125" style="2" bestFit="1" customWidth="1"/>
    <col min="13" max="13" width="13.5703125" bestFit="1" customWidth="1"/>
  </cols>
  <sheetData>
    <row r="1" spans="1:13" ht="20.25" customHeight="1" x14ac:dyDescent="0.25">
      <c r="A1" s="24"/>
      <c r="D1" s="56"/>
      <c r="E1" s="284" t="s">
        <v>36</v>
      </c>
      <c r="F1" s="284"/>
      <c r="G1" s="56"/>
      <c r="H1" s="56"/>
      <c r="I1"/>
      <c r="J1"/>
      <c r="K1"/>
      <c r="L1"/>
    </row>
    <row r="2" spans="1:13" ht="18.75" customHeight="1" x14ac:dyDescent="0.25">
      <c r="A2" s="24"/>
      <c r="C2" s="42"/>
      <c r="D2" s="42"/>
      <c r="E2" s="284" t="s">
        <v>41</v>
      </c>
      <c r="F2" s="284"/>
      <c r="G2" s="284"/>
      <c r="H2" s="284"/>
      <c r="I2"/>
      <c r="J2"/>
      <c r="K2"/>
      <c r="L2"/>
    </row>
    <row r="3" spans="1:13" ht="45.75" customHeight="1" x14ac:dyDescent="0.25">
      <c r="A3" s="24"/>
      <c r="C3" s="40"/>
      <c r="D3" s="40"/>
      <c r="E3" s="213" t="s">
        <v>66</v>
      </c>
      <c r="F3" s="213"/>
      <c r="G3" s="213"/>
      <c r="H3" s="213"/>
      <c r="I3"/>
      <c r="J3"/>
      <c r="K3"/>
      <c r="L3"/>
    </row>
    <row r="4" spans="1:13" ht="27.75" customHeight="1" x14ac:dyDescent="0.25">
      <c r="A4" s="287" t="s">
        <v>14</v>
      </c>
      <c r="B4" s="287"/>
      <c r="C4" s="287"/>
      <c r="D4" s="287"/>
      <c r="E4" s="287"/>
      <c r="F4" s="287"/>
      <c r="G4" s="287"/>
      <c r="H4" s="287"/>
      <c r="I4"/>
      <c r="J4"/>
      <c r="K4"/>
      <c r="L4"/>
    </row>
    <row r="5" spans="1:13" ht="15.75" customHeight="1" x14ac:dyDescent="0.25">
      <c r="A5" s="287" t="s">
        <v>15</v>
      </c>
      <c r="B5" s="287"/>
      <c r="C5" s="287"/>
      <c r="D5" s="287"/>
      <c r="E5" s="287"/>
      <c r="F5" s="287"/>
      <c r="G5" s="287"/>
      <c r="H5" s="287"/>
      <c r="I5"/>
      <c r="J5"/>
      <c r="K5"/>
      <c r="L5"/>
    </row>
    <row r="6" spans="1:13" ht="15.75" customHeight="1" thickBot="1" x14ac:dyDescent="0.3">
      <c r="A6" s="288" t="s">
        <v>16</v>
      </c>
      <c r="B6" s="288"/>
      <c r="C6" s="288"/>
      <c r="D6" s="288"/>
      <c r="E6" s="288"/>
      <c r="F6" s="288"/>
      <c r="G6" s="288"/>
      <c r="H6" s="288"/>
      <c r="I6"/>
      <c r="J6"/>
      <c r="K6"/>
      <c r="L6"/>
    </row>
    <row r="7" spans="1:13" s="14" customFormat="1" ht="25.5" customHeight="1" thickBot="1" x14ac:dyDescent="0.3">
      <c r="A7" s="289" t="s">
        <v>9</v>
      </c>
      <c r="B7" s="296" t="s">
        <v>23</v>
      </c>
      <c r="C7" s="294" t="s">
        <v>1</v>
      </c>
      <c r="D7" s="291" t="s">
        <v>6</v>
      </c>
      <c r="E7" s="292"/>
      <c r="F7" s="292"/>
      <c r="G7" s="292"/>
      <c r="H7" s="292"/>
      <c r="I7" s="293"/>
      <c r="J7" s="191"/>
      <c r="K7" s="285" t="s">
        <v>43</v>
      </c>
      <c r="L7" s="13"/>
    </row>
    <row r="8" spans="1:13" s="14" customFormat="1" ht="25.5" customHeight="1" thickBot="1" x14ac:dyDescent="0.3">
      <c r="A8" s="290"/>
      <c r="B8" s="297"/>
      <c r="C8" s="295"/>
      <c r="D8" s="202">
        <v>2019</v>
      </c>
      <c r="E8" s="203">
        <v>2020</v>
      </c>
      <c r="F8" s="203">
        <v>2021</v>
      </c>
      <c r="G8" s="203">
        <v>2022</v>
      </c>
      <c r="H8" s="204">
        <v>2023</v>
      </c>
      <c r="I8" s="205">
        <v>2024</v>
      </c>
      <c r="J8" s="204">
        <v>2025</v>
      </c>
      <c r="K8" s="286"/>
      <c r="L8" s="13"/>
    </row>
    <row r="9" spans="1:13" s="16" customFormat="1" ht="30.75" customHeight="1" x14ac:dyDescent="0.25">
      <c r="A9" s="259" t="s">
        <v>22</v>
      </c>
      <c r="B9" s="298" t="s">
        <v>44</v>
      </c>
      <c r="C9" s="28" t="s">
        <v>19</v>
      </c>
      <c r="D9" s="198">
        <f t="shared" ref="D9:J9" si="0">D14+D26+D31+D44+D80</f>
        <v>5034.2040299999999</v>
      </c>
      <c r="E9" s="199">
        <f>E14+E26+E31+E44+E80</f>
        <v>15616.729879999999</v>
      </c>
      <c r="F9" s="199">
        <f t="shared" si="0"/>
        <v>16361.864829999999</v>
      </c>
      <c r="G9" s="200">
        <f t="shared" si="0"/>
        <v>25504.64532</v>
      </c>
      <c r="H9" s="201">
        <f t="shared" si="0"/>
        <v>7092.9</v>
      </c>
      <c r="I9" s="201">
        <f t="shared" si="0"/>
        <v>2690.4</v>
      </c>
      <c r="J9" s="201">
        <f t="shared" si="0"/>
        <v>2606.3000000000002</v>
      </c>
      <c r="K9" s="95">
        <f>D9+E9+F9+G9+H9+I9+J9</f>
        <v>74907.044059999986</v>
      </c>
      <c r="L9" s="41"/>
      <c r="M9" s="51"/>
    </row>
    <row r="10" spans="1:13" s="16" customFormat="1" ht="27" customHeight="1" x14ac:dyDescent="0.25">
      <c r="A10" s="243"/>
      <c r="B10" s="299"/>
      <c r="C10" s="188" t="s">
        <v>24</v>
      </c>
      <c r="D10" s="71">
        <f t="shared" ref="D10:J11" si="1">D16+D21+D27+D33+D40+D46+D51+D82+D87</f>
        <v>0</v>
      </c>
      <c r="E10" s="80">
        <f t="shared" si="1"/>
        <v>0</v>
      </c>
      <c r="F10" s="71">
        <f t="shared" si="1"/>
        <v>0</v>
      </c>
      <c r="G10" s="131">
        <f t="shared" si="1"/>
        <v>0</v>
      </c>
      <c r="H10" s="90">
        <f t="shared" si="1"/>
        <v>0</v>
      </c>
      <c r="I10" s="90">
        <f t="shared" si="1"/>
        <v>0</v>
      </c>
      <c r="J10" s="90">
        <f t="shared" si="1"/>
        <v>0</v>
      </c>
      <c r="K10" s="96">
        <f>E10+E10+F10+G10+H10+I10</f>
        <v>0</v>
      </c>
      <c r="L10" s="41"/>
      <c r="M10" s="51"/>
    </row>
    <row r="11" spans="1:13" s="17" customFormat="1" ht="18.75" customHeight="1" x14ac:dyDescent="0.25">
      <c r="A11" s="243"/>
      <c r="B11" s="299"/>
      <c r="C11" s="188" t="s">
        <v>25</v>
      </c>
      <c r="D11" s="71">
        <f t="shared" si="1"/>
        <v>0</v>
      </c>
      <c r="E11" s="80">
        <f t="shared" si="1"/>
        <v>10561.878000000001</v>
      </c>
      <c r="F11" s="71">
        <f t="shared" si="1"/>
        <v>10726.369999999999</v>
      </c>
      <c r="G11" s="131">
        <f t="shared" si="1"/>
        <v>19244.86</v>
      </c>
      <c r="H11" s="90">
        <f t="shared" si="1"/>
        <v>4235.2000000000007</v>
      </c>
      <c r="I11" s="90">
        <f t="shared" si="1"/>
        <v>0</v>
      </c>
      <c r="J11" s="90">
        <f t="shared" si="1"/>
        <v>0</v>
      </c>
      <c r="K11" s="96">
        <f>E11+F11+G11+H11+I11</f>
        <v>44768.308000000005</v>
      </c>
      <c r="L11" s="52"/>
      <c r="M11" s="64"/>
    </row>
    <row r="12" spans="1:13" s="19" customFormat="1" ht="18.75" customHeight="1" x14ac:dyDescent="0.25">
      <c r="A12" s="243"/>
      <c r="B12" s="299"/>
      <c r="C12" s="188" t="s">
        <v>26</v>
      </c>
      <c r="D12" s="71">
        <f t="shared" ref="D12:J12" si="2">D18+D29+D23+D35+D42+D48+D53+D84+D89</f>
        <v>5034.2040300000008</v>
      </c>
      <c r="E12" s="81">
        <f t="shared" si="2"/>
        <v>5054.8518799999993</v>
      </c>
      <c r="F12" s="81">
        <f t="shared" si="2"/>
        <v>5635.4948300000005</v>
      </c>
      <c r="G12" s="141">
        <f t="shared" si="2"/>
        <v>6259.7853200000009</v>
      </c>
      <c r="H12" s="104">
        <f t="shared" si="2"/>
        <v>2857.7</v>
      </c>
      <c r="I12" s="104">
        <f t="shared" si="2"/>
        <v>2690.4</v>
      </c>
      <c r="J12" s="104">
        <f t="shared" si="2"/>
        <v>2606.3000000000002</v>
      </c>
      <c r="K12" s="96">
        <f>E12+F12+G12+H12+I12+D12+J12</f>
        <v>30138.736060000003</v>
      </c>
      <c r="L12" s="173"/>
      <c r="M12" s="91"/>
    </row>
    <row r="13" spans="1:13" s="14" customFormat="1" ht="33" customHeight="1" thickBot="1" x14ac:dyDescent="0.3">
      <c r="A13" s="244"/>
      <c r="B13" s="300"/>
      <c r="C13" s="189" t="s">
        <v>27</v>
      </c>
      <c r="D13" s="108">
        <v>0</v>
      </c>
      <c r="E13" s="109">
        <v>0</v>
      </c>
      <c r="F13" s="125">
        <v>0</v>
      </c>
      <c r="G13" s="132">
        <v>0</v>
      </c>
      <c r="H13" s="110">
        <v>0</v>
      </c>
      <c r="I13" s="110">
        <v>0</v>
      </c>
      <c r="J13" s="110">
        <v>0</v>
      </c>
      <c r="K13" s="97">
        <f>E13+E13+F13+G13+H13+I13</f>
        <v>0</v>
      </c>
      <c r="L13" s="53"/>
    </row>
    <row r="14" spans="1:13" s="19" customFormat="1" ht="36" customHeight="1" thickBot="1" x14ac:dyDescent="0.3">
      <c r="A14" s="27" t="s">
        <v>28</v>
      </c>
      <c r="B14" s="267" t="s">
        <v>4</v>
      </c>
      <c r="C14" s="267"/>
      <c r="D14" s="72">
        <f>D15+D20</f>
        <v>110</v>
      </c>
      <c r="E14" s="82">
        <f t="shared" ref="E14:I14" si="3">E15+E20</f>
        <v>10</v>
      </c>
      <c r="F14" s="126">
        <f t="shared" si="3"/>
        <v>150</v>
      </c>
      <c r="G14" s="133">
        <f t="shared" si="3"/>
        <v>60</v>
      </c>
      <c r="H14" s="111">
        <f t="shared" si="3"/>
        <v>95.1</v>
      </c>
      <c r="I14" s="111">
        <f t="shared" si="3"/>
        <v>35</v>
      </c>
      <c r="J14" s="111">
        <f>J15+J20</f>
        <v>35</v>
      </c>
      <c r="K14" s="103">
        <f>E14+F14+G14+H14+I14+D14+J14</f>
        <v>495.1</v>
      </c>
      <c r="L14" s="18"/>
    </row>
    <row r="15" spans="1:13" s="19" customFormat="1" ht="15.75" x14ac:dyDescent="0.25">
      <c r="A15" s="247">
        <v>1</v>
      </c>
      <c r="B15" s="277" t="s">
        <v>29</v>
      </c>
      <c r="C15" s="28" t="s">
        <v>19</v>
      </c>
      <c r="D15" s="122">
        <f>D16+D17+D18+D19</f>
        <v>110</v>
      </c>
      <c r="E15" s="123">
        <f t="shared" ref="E15:H15" si="4">E16+E17+E18+E19</f>
        <v>10</v>
      </c>
      <c r="F15" s="129">
        <f t="shared" si="4"/>
        <v>150</v>
      </c>
      <c r="G15" s="137">
        <f t="shared" si="4"/>
        <v>60</v>
      </c>
      <c r="H15" s="124">
        <f t="shared" si="4"/>
        <v>34.299999999999997</v>
      </c>
      <c r="I15" s="124">
        <f t="shared" ref="I15:J15" si="5">I16+I17+I18+I19</f>
        <v>35</v>
      </c>
      <c r="J15" s="124">
        <f t="shared" si="5"/>
        <v>35</v>
      </c>
      <c r="K15" s="121">
        <f>E15+F15+G15+H15+I15+D15+J15</f>
        <v>434.3</v>
      </c>
      <c r="L15" s="18"/>
    </row>
    <row r="16" spans="1:13" s="19" customFormat="1" ht="31.5" x14ac:dyDescent="0.25">
      <c r="A16" s="243"/>
      <c r="B16" s="254"/>
      <c r="C16" s="188" t="s">
        <v>24</v>
      </c>
      <c r="D16" s="73">
        <v>0</v>
      </c>
      <c r="E16" s="83">
        <v>0</v>
      </c>
      <c r="F16" s="127">
        <v>0</v>
      </c>
      <c r="G16" s="134">
        <v>0</v>
      </c>
      <c r="H16" s="105">
        <v>0</v>
      </c>
      <c r="I16" s="105">
        <v>0</v>
      </c>
      <c r="J16" s="105">
        <v>0</v>
      </c>
      <c r="K16" s="112">
        <f>E16+E16+F16+G16+H16+I16</f>
        <v>0</v>
      </c>
      <c r="L16" s="18"/>
    </row>
    <row r="17" spans="1:12" s="19" customFormat="1" ht="15.75" x14ac:dyDescent="0.25">
      <c r="A17" s="243"/>
      <c r="B17" s="254"/>
      <c r="C17" s="188" t="s">
        <v>25</v>
      </c>
      <c r="D17" s="73">
        <v>0</v>
      </c>
      <c r="E17" s="83">
        <v>0</v>
      </c>
      <c r="F17" s="127">
        <v>0</v>
      </c>
      <c r="G17" s="134">
        <v>0</v>
      </c>
      <c r="H17" s="105">
        <v>0</v>
      </c>
      <c r="I17" s="105">
        <v>0</v>
      </c>
      <c r="J17" s="105">
        <v>0</v>
      </c>
      <c r="K17" s="112">
        <f>E17+E17+F17+G17+H17+I17</f>
        <v>0</v>
      </c>
      <c r="L17" s="18"/>
    </row>
    <row r="18" spans="1:12" s="19" customFormat="1" ht="15.75" x14ac:dyDescent="0.25">
      <c r="A18" s="243"/>
      <c r="B18" s="254"/>
      <c r="C18" s="188" t="s">
        <v>26</v>
      </c>
      <c r="D18" s="73">
        <v>110</v>
      </c>
      <c r="E18" s="83">
        <v>10</v>
      </c>
      <c r="F18" s="127">
        <v>150</v>
      </c>
      <c r="G18" s="134">
        <v>60</v>
      </c>
      <c r="H18" s="105">
        <v>34.299999999999997</v>
      </c>
      <c r="I18" s="105">
        <v>35</v>
      </c>
      <c r="J18" s="105">
        <v>35</v>
      </c>
      <c r="K18" s="112">
        <f>E18+F18+G18+H18+I18+D18+J18</f>
        <v>434.3</v>
      </c>
      <c r="L18" s="18"/>
    </row>
    <row r="19" spans="1:12" s="19" customFormat="1" ht="31.5" x14ac:dyDescent="0.25">
      <c r="A19" s="243"/>
      <c r="B19" s="254"/>
      <c r="C19" s="188" t="s">
        <v>27</v>
      </c>
      <c r="D19" s="73">
        <v>0</v>
      </c>
      <c r="E19" s="83">
        <v>0</v>
      </c>
      <c r="F19" s="127">
        <v>0</v>
      </c>
      <c r="G19" s="134">
        <v>0</v>
      </c>
      <c r="H19" s="105">
        <v>0</v>
      </c>
      <c r="I19" s="105">
        <v>0</v>
      </c>
      <c r="J19" s="192">
        <v>0</v>
      </c>
      <c r="K19" s="121">
        <f t="shared" ref="K19:K24" si="6">E19+E19+F19+G19+H19+I19</f>
        <v>0</v>
      </c>
      <c r="L19" s="18"/>
    </row>
    <row r="20" spans="1:12" s="16" customFormat="1" ht="15.75" x14ac:dyDescent="0.25">
      <c r="A20" s="243">
        <v>2</v>
      </c>
      <c r="B20" s="254" t="s">
        <v>30</v>
      </c>
      <c r="C20" s="29" t="s">
        <v>19</v>
      </c>
      <c r="D20" s="73">
        <f>D21+D22+D23+D24</f>
        <v>0</v>
      </c>
      <c r="E20" s="83">
        <f t="shared" ref="E20:H20" si="7">E21+E22+E23+E24</f>
        <v>0</v>
      </c>
      <c r="F20" s="127">
        <f t="shared" si="7"/>
        <v>0</v>
      </c>
      <c r="G20" s="134">
        <f t="shared" si="7"/>
        <v>0</v>
      </c>
      <c r="H20" s="105">
        <f t="shared" si="7"/>
        <v>60.800000000000004</v>
      </c>
      <c r="I20" s="105">
        <f t="shared" ref="I20:J20" si="8">I21+I22+I23+I24</f>
        <v>0</v>
      </c>
      <c r="J20" s="105">
        <f t="shared" si="8"/>
        <v>0</v>
      </c>
      <c r="K20" s="112">
        <f t="shared" si="6"/>
        <v>60.800000000000004</v>
      </c>
      <c r="L20" s="15"/>
    </row>
    <row r="21" spans="1:12" s="19" customFormat="1" ht="31.5" x14ac:dyDescent="0.25">
      <c r="A21" s="243"/>
      <c r="B21" s="254"/>
      <c r="C21" s="188" t="s">
        <v>24</v>
      </c>
      <c r="D21" s="73">
        <v>0</v>
      </c>
      <c r="E21" s="83">
        <v>0</v>
      </c>
      <c r="F21" s="127">
        <v>0</v>
      </c>
      <c r="G21" s="134">
        <v>0</v>
      </c>
      <c r="H21" s="105">
        <v>0</v>
      </c>
      <c r="I21" s="105">
        <v>0</v>
      </c>
      <c r="J21" s="193">
        <v>0</v>
      </c>
      <c r="K21" s="112">
        <f t="shared" si="6"/>
        <v>0</v>
      </c>
      <c r="L21" s="18"/>
    </row>
    <row r="22" spans="1:12" s="19" customFormat="1" ht="15.75" x14ac:dyDescent="0.25">
      <c r="A22" s="243"/>
      <c r="B22" s="254"/>
      <c r="C22" s="188" t="s">
        <v>25</v>
      </c>
      <c r="D22" s="73">
        <v>0</v>
      </c>
      <c r="E22" s="83">
        <v>0</v>
      </c>
      <c r="F22" s="127">
        <v>0</v>
      </c>
      <c r="G22" s="134">
        <v>0</v>
      </c>
      <c r="H22" s="105">
        <v>60.1</v>
      </c>
      <c r="I22" s="105">
        <v>0</v>
      </c>
      <c r="J22" s="193">
        <v>0</v>
      </c>
      <c r="K22" s="112">
        <f t="shared" si="6"/>
        <v>60.1</v>
      </c>
      <c r="L22" s="18"/>
    </row>
    <row r="23" spans="1:12" s="19" customFormat="1" ht="15.75" x14ac:dyDescent="0.25">
      <c r="A23" s="243"/>
      <c r="B23" s="254"/>
      <c r="C23" s="188" t="s">
        <v>26</v>
      </c>
      <c r="D23" s="73">
        <v>0</v>
      </c>
      <c r="E23" s="83">
        <v>0</v>
      </c>
      <c r="F23" s="127">
        <v>0</v>
      </c>
      <c r="G23" s="134">
        <v>0</v>
      </c>
      <c r="H23" s="105">
        <v>0.7</v>
      </c>
      <c r="I23" s="105">
        <v>0</v>
      </c>
      <c r="J23" s="193">
        <v>0</v>
      </c>
      <c r="K23" s="112">
        <f t="shared" si="6"/>
        <v>0.7</v>
      </c>
      <c r="L23" s="18"/>
    </row>
    <row r="24" spans="1:12" s="19" customFormat="1" ht="32.25" thickBot="1" x14ac:dyDescent="0.3">
      <c r="A24" s="244"/>
      <c r="B24" s="255"/>
      <c r="C24" s="189" t="s">
        <v>27</v>
      </c>
      <c r="D24" s="74">
        <v>0</v>
      </c>
      <c r="E24" s="84">
        <v>0</v>
      </c>
      <c r="F24" s="128">
        <v>0</v>
      </c>
      <c r="G24" s="135">
        <v>0</v>
      </c>
      <c r="H24" s="113">
        <v>0</v>
      </c>
      <c r="I24" s="113">
        <v>0</v>
      </c>
      <c r="J24" s="194">
        <v>0</v>
      </c>
      <c r="K24" s="114">
        <f t="shared" si="6"/>
        <v>0</v>
      </c>
      <c r="L24" s="18"/>
    </row>
    <row r="25" spans="1:12" s="16" customFormat="1" ht="40.5" customHeight="1" thickBot="1" x14ac:dyDescent="0.3">
      <c r="A25" s="27" t="s">
        <v>28</v>
      </c>
      <c r="B25" s="267" t="s">
        <v>3</v>
      </c>
      <c r="C25" s="267"/>
      <c r="D25" s="75">
        <f>D26</f>
        <v>0</v>
      </c>
      <c r="E25" s="85">
        <f t="shared" ref="E25:J25" si="9">E26</f>
        <v>162.73000000000002</v>
      </c>
      <c r="F25" s="86">
        <f t="shared" si="9"/>
        <v>100</v>
      </c>
      <c r="G25" s="136">
        <f t="shared" si="9"/>
        <v>480</v>
      </c>
      <c r="H25" s="102">
        <f t="shared" si="9"/>
        <v>480</v>
      </c>
      <c r="I25" s="102">
        <f t="shared" si="9"/>
        <v>480</v>
      </c>
      <c r="J25" s="102">
        <f t="shared" si="9"/>
        <v>480</v>
      </c>
      <c r="K25" s="103">
        <f>E25+F25+G25+H25+I25+D25+J25</f>
        <v>2182.73</v>
      </c>
      <c r="L25" s="15"/>
    </row>
    <row r="26" spans="1:12" s="19" customFormat="1" ht="24.75" customHeight="1" x14ac:dyDescent="0.25">
      <c r="A26" s="247" t="s">
        <v>52</v>
      </c>
      <c r="B26" s="280" t="s">
        <v>54</v>
      </c>
      <c r="C26" s="28" t="s">
        <v>19</v>
      </c>
      <c r="D26" s="122">
        <f>D27+D28+D29+D30</f>
        <v>0</v>
      </c>
      <c r="E26" s="123">
        <f t="shared" ref="E26:H26" si="10">E27+E28+E29+E30</f>
        <v>162.73000000000002</v>
      </c>
      <c r="F26" s="129">
        <f t="shared" si="10"/>
        <v>100</v>
      </c>
      <c r="G26" s="137">
        <f t="shared" si="10"/>
        <v>480</v>
      </c>
      <c r="H26" s="124">
        <f t="shared" si="10"/>
        <v>480</v>
      </c>
      <c r="I26" s="124">
        <f t="shared" ref="I26:J26" si="11">I27+I28+I29+I30</f>
        <v>480</v>
      </c>
      <c r="J26" s="124">
        <f t="shared" si="11"/>
        <v>480</v>
      </c>
      <c r="K26" s="208">
        <f>E26+F26+G26+H26+I26+D26+J26</f>
        <v>2182.73</v>
      </c>
      <c r="L26" s="18"/>
    </row>
    <row r="27" spans="1:12" s="21" customFormat="1" ht="24" customHeight="1" x14ac:dyDescent="0.25">
      <c r="A27" s="243"/>
      <c r="B27" s="241"/>
      <c r="C27" s="186" t="s">
        <v>24</v>
      </c>
      <c r="D27" s="73">
        <v>0</v>
      </c>
      <c r="E27" s="83">
        <v>0</v>
      </c>
      <c r="F27" s="127">
        <v>0</v>
      </c>
      <c r="G27" s="134">
        <v>0</v>
      </c>
      <c r="H27" s="105">
        <v>0</v>
      </c>
      <c r="I27" s="105">
        <v>0</v>
      </c>
      <c r="J27" s="105">
        <v>0</v>
      </c>
      <c r="K27" s="208">
        <f t="shared" ref="K27:K30" si="12">E27+F27+G27+H27+I27+D27+J27</f>
        <v>0</v>
      </c>
      <c r="L27" s="20"/>
    </row>
    <row r="28" spans="1:12" s="21" customFormat="1" ht="15.75" x14ac:dyDescent="0.25">
      <c r="A28" s="243"/>
      <c r="B28" s="241"/>
      <c r="C28" s="186" t="s">
        <v>25</v>
      </c>
      <c r="D28" s="73">
        <v>0</v>
      </c>
      <c r="E28" s="83">
        <v>59.53</v>
      </c>
      <c r="F28" s="127">
        <v>0</v>
      </c>
      <c r="G28" s="134">
        <v>0</v>
      </c>
      <c r="H28" s="105">
        <v>0</v>
      </c>
      <c r="I28" s="105">
        <v>0</v>
      </c>
      <c r="J28" s="105">
        <v>0</v>
      </c>
      <c r="K28" s="208">
        <f t="shared" si="12"/>
        <v>59.53</v>
      </c>
      <c r="L28" s="20"/>
    </row>
    <row r="29" spans="1:12" s="21" customFormat="1" ht="15.75" x14ac:dyDescent="0.25">
      <c r="A29" s="243"/>
      <c r="B29" s="241"/>
      <c r="C29" s="186" t="s">
        <v>26</v>
      </c>
      <c r="D29" s="73">
        <v>0</v>
      </c>
      <c r="E29" s="83">
        <v>103.2</v>
      </c>
      <c r="F29" s="127">
        <v>100</v>
      </c>
      <c r="G29" s="134">
        <v>480</v>
      </c>
      <c r="H29" s="105">
        <v>480</v>
      </c>
      <c r="I29" s="105">
        <v>480</v>
      </c>
      <c r="J29" s="105">
        <v>480</v>
      </c>
      <c r="K29" s="208">
        <f t="shared" si="12"/>
        <v>2123.1999999999998</v>
      </c>
      <c r="L29" s="20"/>
    </row>
    <row r="30" spans="1:12" s="21" customFormat="1" ht="32.25" thickBot="1" x14ac:dyDescent="0.3">
      <c r="A30" s="244"/>
      <c r="B30" s="242"/>
      <c r="C30" s="187" t="s">
        <v>27</v>
      </c>
      <c r="D30" s="74">
        <v>0</v>
      </c>
      <c r="E30" s="84">
        <v>0</v>
      </c>
      <c r="F30" s="128">
        <v>0</v>
      </c>
      <c r="G30" s="135">
        <v>0</v>
      </c>
      <c r="H30" s="113">
        <v>0</v>
      </c>
      <c r="I30" s="113">
        <v>0</v>
      </c>
      <c r="J30" s="195">
        <v>0</v>
      </c>
      <c r="K30" s="208">
        <f t="shared" si="12"/>
        <v>0</v>
      </c>
      <c r="L30" s="20"/>
    </row>
    <row r="31" spans="1:12" s="19" customFormat="1" ht="31.5" customHeight="1" thickBot="1" x14ac:dyDescent="0.3">
      <c r="A31" s="27" t="s">
        <v>28</v>
      </c>
      <c r="B31" s="267" t="s">
        <v>5</v>
      </c>
      <c r="C31" s="267"/>
      <c r="D31" s="75">
        <f>D32+D39</f>
        <v>2984.7390300000002</v>
      </c>
      <c r="E31" s="86">
        <f t="shared" ref="E31:H31" si="13">E32+E39</f>
        <v>13076.004939999999</v>
      </c>
      <c r="F31" s="86">
        <f t="shared" si="13"/>
        <v>11878.527</v>
      </c>
      <c r="G31" s="145">
        <f t="shared" si="13"/>
        <v>20410.036390000001</v>
      </c>
      <c r="H31" s="115">
        <f t="shared" si="13"/>
        <v>1032.5</v>
      </c>
      <c r="I31" s="115">
        <f t="shared" ref="I31:K31" si="14">I32+I39</f>
        <v>1077.0999999999999</v>
      </c>
      <c r="J31" s="115">
        <f t="shared" si="14"/>
        <v>1136.9000000000001</v>
      </c>
      <c r="K31" s="207">
        <f t="shared" si="14"/>
        <v>51595.807359999999</v>
      </c>
      <c r="L31" s="18"/>
    </row>
    <row r="32" spans="1:12" s="19" customFormat="1" ht="18.75" customHeight="1" x14ac:dyDescent="0.25">
      <c r="A32" s="259">
        <v>1</v>
      </c>
      <c r="B32" s="278" t="s">
        <v>31</v>
      </c>
      <c r="C32" s="23" t="s">
        <v>19</v>
      </c>
      <c r="D32" s="76">
        <f>D35</f>
        <v>2984.7390300000002</v>
      </c>
      <c r="E32" s="119">
        <f>E35+E34</f>
        <v>2515.0049399999998</v>
      </c>
      <c r="F32" s="119">
        <f t="shared" ref="F32:H32" si="15">F35</f>
        <v>3917.527</v>
      </c>
      <c r="G32" s="146">
        <f t="shared" si="15"/>
        <v>3691.8363899999999</v>
      </c>
      <c r="H32" s="120">
        <f t="shared" si="15"/>
        <v>1032.5</v>
      </c>
      <c r="I32" s="120">
        <f t="shared" ref="I32:K32" si="16">I35</f>
        <v>1077.0999999999999</v>
      </c>
      <c r="J32" s="120">
        <f t="shared" si="16"/>
        <v>1136.9000000000001</v>
      </c>
      <c r="K32" s="209">
        <f t="shared" si="16"/>
        <v>16355.60736</v>
      </c>
      <c r="L32" s="18"/>
    </row>
    <row r="33" spans="1:13" s="19" customFormat="1" ht="31.5" x14ac:dyDescent="0.25">
      <c r="A33" s="243"/>
      <c r="B33" s="279"/>
      <c r="C33" s="188" t="s">
        <v>24</v>
      </c>
      <c r="D33" s="73">
        <v>0</v>
      </c>
      <c r="E33" s="83">
        <v>0</v>
      </c>
      <c r="F33" s="127">
        <v>0</v>
      </c>
      <c r="G33" s="138">
        <v>0</v>
      </c>
      <c r="H33" s="106">
        <v>0</v>
      </c>
      <c r="I33" s="106">
        <v>0</v>
      </c>
      <c r="J33" s="106">
        <v>0</v>
      </c>
      <c r="K33" s="112">
        <f>E33+E33+F33+G33+H33+I33</f>
        <v>0</v>
      </c>
      <c r="L33" s="18"/>
    </row>
    <row r="34" spans="1:13" s="19" customFormat="1" ht="15.75" x14ac:dyDescent="0.25">
      <c r="A34" s="243"/>
      <c r="B34" s="279"/>
      <c r="C34" s="188" t="s">
        <v>25</v>
      </c>
      <c r="D34" s="73">
        <v>0</v>
      </c>
      <c r="E34" s="83">
        <v>0</v>
      </c>
      <c r="F34" s="127">
        <v>0</v>
      </c>
      <c r="G34" s="138">
        <v>0</v>
      </c>
      <c r="H34" s="106">
        <v>0</v>
      </c>
      <c r="I34" s="106">
        <v>0</v>
      </c>
      <c r="J34" s="106">
        <v>0</v>
      </c>
      <c r="K34" s="112">
        <f>E34+E34+F34+G34+H34+I34</f>
        <v>0</v>
      </c>
      <c r="L34" s="18"/>
    </row>
    <row r="35" spans="1:13" s="19" customFormat="1" ht="15.75" x14ac:dyDescent="0.25">
      <c r="A35" s="243"/>
      <c r="B35" s="279"/>
      <c r="C35" s="269" t="s">
        <v>26</v>
      </c>
      <c r="D35" s="73">
        <v>2984.7390300000002</v>
      </c>
      <c r="E35" s="271">
        <v>2515.0049399999998</v>
      </c>
      <c r="F35" s="271">
        <v>3917.527</v>
      </c>
      <c r="G35" s="272">
        <v>3691.8363899999999</v>
      </c>
      <c r="H35" s="275">
        <v>1032.5</v>
      </c>
      <c r="I35" s="275">
        <v>1077.0999999999999</v>
      </c>
      <c r="J35" s="281">
        <v>1136.9000000000001</v>
      </c>
      <c r="K35" s="268">
        <f>D35+E35+F35+G35+H35+I35+J35</f>
        <v>16355.60736</v>
      </c>
      <c r="L35" s="18"/>
    </row>
    <row r="36" spans="1:13" s="19" customFormat="1" ht="26.25" customHeight="1" x14ac:dyDescent="0.2">
      <c r="A36" s="243"/>
      <c r="B36" s="279"/>
      <c r="C36" s="270"/>
      <c r="D36" s="68" t="s">
        <v>51</v>
      </c>
      <c r="E36" s="276"/>
      <c r="F36" s="271"/>
      <c r="G36" s="273"/>
      <c r="H36" s="275"/>
      <c r="I36" s="275"/>
      <c r="J36" s="282"/>
      <c r="K36" s="268"/>
      <c r="L36" s="18"/>
    </row>
    <row r="37" spans="1:13" s="19" customFormat="1" ht="22.5" customHeight="1" x14ac:dyDescent="0.2">
      <c r="A37" s="243"/>
      <c r="B37" s="279"/>
      <c r="C37" s="270"/>
      <c r="D37" s="68" t="s">
        <v>48</v>
      </c>
      <c r="E37" s="276"/>
      <c r="F37" s="271"/>
      <c r="G37" s="274"/>
      <c r="H37" s="275"/>
      <c r="I37" s="275"/>
      <c r="J37" s="283"/>
      <c r="K37" s="268"/>
      <c r="L37" s="18"/>
    </row>
    <row r="38" spans="1:13" s="19" customFormat="1" ht="31.5" x14ac:dyDescent="0.25">
      <c r="A38" s="243"/>
      <c r="B38" s="279"/>
      <c r="C38" s="188" t="s">
        <v>27</v>
      </c>
      <c r="D38" s="73">
        <v>0</v>
      </c>
      <c r="E38" s="83">
        <v>0</v>
      </c>
      <c r="F38" s="127">
        <v>0</v>
      </c>
      <c r="G38" s="134">
        <v>0</v>
      </c>
      <c r="H38" s="105">
        <v>0</v>
      </c>
      <c r="I38" s="105">
        <v>0</v>
      </c>
      <c r="J38" s="193">
        <v>0</v>
      </c>
      <c r="K38" s="112">
        <f>E38+F38+G38+H38+I38</f>
        <v>0</v>
      </c>
      <c r="L38" s="18"/>
    </row>
    <row r="39" spans="1:13" s="19" customFormat="1" ht="15.75" x14ac:dyDescent="0.25">
      <c r="A39" s="243">
        <v>2</v>
      </c>
      <c r="B39" s="241" t="s">
        <v>8</v>
      </c>
      <c r="C39" s="29" t="s">
        <v>19</v>
      </c>
      <c r="D39" s="73">
        <f>D40+D41+D42+D43</f>
        <v>0</v>
      </c>
      <c r="E39" s="83">
        <f>E40+E41+E42+E43</f>
        <v>10561</v>
      </c>
      <c r="F39" s="127">
        <f>F40+F41+F42+F43</f>
        <v>7961</v>
      </c>
      <c r="G39" s="92">
        <f t="shared" ref="G39:J39" si="17">G40+G41+G42+G43</f>
        <v>16718.2</v>
      </c>
      <c r="H39" s="92">
        <f t="shared" si="17"/>
        <v>0</v>
      </c>
      <c r="I39" s="92">
        <f t="shared" si="17"/>
        <v>0</v>
      </c>
      <c r="J39" s="92">
        <f t="shared" si="17"/>
        <v>0</v>
      </c>
      <c r="K39" s="112">
        <f>E39+F39+G39+H39+I39</f>
        <v>35240.199999999997</v>
      </c>
      <c r="L39" s="173"/>
    </row>
    <row r="40" spans="1:13" s="19" customFormat="1" ht="31.5" x14ac:dyDescent="0.25">
      <c r="A40" s="243"/>
      <c r="B40" s="241"/>
      <c r="C40" s="188" t="s">
        <v>24</v>
      </c>
      <c r="D40" s="73">
        <v>0</v>
      </c>
      <c r="E40" s="83">
        <v>0</v>
      </c>
      <c r="F40" s="127">
        <v>0</v>
      </c>
      <c r="G40" s="134">
        <v>0</v>
      </c>
      <c r="H40" s="105">
        <v>0</v>
      </c>
      <c r="I40" s="105">
        <v>0</v>
      </c>
      <c r="J40" s="193">
        <v>0</v>
      </c>
      <c r="K40" s="112">
        <f>E40+F40+G40+H40+I40</f>
        <v>0</v>
      </c>
      <c r="L40" s="18"/>
    </row>
    <row r="41" spans="1:13" s="19" customFormat="1" ht="15.75" x14ac:dyDescent="0.25">
      <c r="A41" s="243"/>
      <c r="B41" s="241"/>
      <c r="C41" s="188" t="s">
        <v>25</v>
      </c>
      <c r="D41" s="73">
        <v>0</v>
      </c>
      <c r="E41" s="83">
        <v>9381</v>
      </c>
      <c r="F41" s="127">
        <v>7881</v>
      </c>
      <c r="G41" s="134">
        <v>16651</v>
      </c>
      <c r="H41" s="105">
        <v>0</v>
      </c>
      <c r="I41" s="105">
        <v>0</v>
      </c>
      <c r="J41" s="193">
        <v>0</v>
      </c>
      <c r="K41" s="112">
        <f>E41+F41+G41+H41+I41</f>
        <v>33913</v>
      </c>
      <c r="L41" s="18"/>
    </row>
    <row r="42" spans="1:13" s="19" customFormat="1" ht="15.75" x14ac:dyDescent="0.25">
      <c r="A42" s="243"/>
      <c r="B42" s="241"/>
      <c r="C42" s="188" t="s">
        <v>26</v>
      </c>
      <c r="D42" s="73">
        <v>0</v>
      </c>
      <c r="E42" s="83">
        <v>1180</v>
      </c>
      <c r="F42" s="127">
        <v>80</v>
      </c>
      <c r="G42" s="134">
        <v>67.2</v>
      </c>
      <c r="H42" s="105">
        <v>0</v>
      </c>
      <c r="I42" s="105">
        <v>0</v>
      </c>
      <c r="J42" s="193">
        <v>0</v>
      </c>
      <c r="K42" s="112">
        <f>E42+F42+G42+H42+I42</f>
        <v>1327.2</v>
      </c>
      <c r="L42" s="18"/>
    </row>
    <row r="43" spans="1:13" ht="32.25" thickBot="1" x14ac:dyDescent="0.3">
      <c r="A43" s="244"/>
      <c r="B43" s="242"/>
      <c r="C43" s="189" t="s">
        <v>27</v>
      </c>
      <c r="D43" s="77">
        <v>0</v>
      </c>
      <c r="E43" s="87">
        <v>0</v>
      </c>
      <c r="F43" s="130">
        <v>0</v>
      </c>
      <c r="G43" s="139">
        <v>0</v>
      </c>
      <c r="H43" s="118">
        <v>0</v>
      </c>
      <c r="I43" s="118">
        <v>0</v>
      </c>
      <c r="J43" s="196">
        <v>0</v>
      </c>
      <c r="K43" s="114">
        <f>E43+E43+F43+G43+H43+I43</f>
        <v>0</v>
      </c>
    </row>
    <row r="44" spans="1:13" ht="48" customHeight="1" thickBot="1" x14ac:dyDescent="0.3">
      <c r="A44" s="27" t="s">
        <v>28</v>
      </c>
      <c r="B44" s="258" t="s">
        <v>2</v>
      </c>
      <c r="C44" s="258"/>
      <c r="D44" s="75">
        <f>D45+D50</f>
        <v>612.26499999999999</v>
      </c>
      <c r="E44" s="85">
        <f>E45+E50</f>
        <v>1076.798</v>
      </c>
      <c r="F44" s="86">
        <f>F45+F50</f>
        <v>2517.79783</v>
      </c>
      <c r="G44" s="145">
        <f>G45+G50</f>
        <v>3470.8089300000001</v>
      </c>
      <c r="H44" s="86">
        <f t="shared" ref="H44:K44" si="18">H45+H50</f>
        <v>200</v>
      </c>
      <c r="I44" s="86">
        <f t="shared" si="18"/>
        <v>225.7</v>
      </c>
      <c r="J44" s="86">
        <f t="shared" si="18"/>
        <v>158.69999999999999</v>
      </c>
      <c r="K44" s="206">
        <f t="shared" si="18"/>
        <v>8262.0697600000003</v>
      </c>
    </row>
    <row r="45" spans="1:13" ht="15.75" x14ac:dyDescent="0.25">
      <c r="A45" s="259">
        <v>1</v>
      </c>
      <c r="B45" s="260" t="s">
        <v>32</v>
      </c>
      <c r="C45" s="23" t="s">
        <v>19</v>
      </c>
      <c r="D45" s="93">
        <f>D46+D47+D48+D49</f>
        <v>224.2</v>
      </c>
      <c r="E45" s="94">
        <f t="shared" ref="E45:H45" si="19">E46+E47+E48+E49</f>
        <v>168.2</v>
      </c>
      <c r="F45" s="101">
        <f t="shared" si="19"/>
        <v>134</v>
      </c>
      <c r="G45" s="174">
        <f t="shared" si="19"/>
        <v>216.64893000000001</v>
      </c>
      <c r="H45" s="117">
        <f t="shared" si="19"/>
        <v>100</v>
      </c>
      <c r="I45" s="117">
        <f t="shared" ref="I45:J45" si="20">I46+I47+I48+I49</f>
        <v>100</v>
      </c>
      <c r="J45" s="117">
        <f t="shared" si="20"/>
        <v>58.7</v>
      </c>
      <c r="K45" s="98">
        <f t="shared" ref="K45:K81" si="21">SUM(D45:J45)</f>
        <v>1001.74893</v>
      </c>
    </row>
    <row r="46" spans="1:13" ht="31.5" x14ac:dyDescent="0.25">
      <c r="A46" s="243"/>
      <c r="B46" s="254"/>
      <c r="C46" s="188" t="s">
        <v>24</v>
      </c>
      <c r="D46" s="78">
        <v>0</v>
      </c>
      <c r="E46" s="88">
        <v>0</v>
      </c>
      <c r="F46" s="89">
        <v>0</v>
      </c>
      <c r="G46" s="63">
        <v>0</v>
      </c>
      <c r="H46" s="107">
        <v>0</v>
      </c>
      <c r="I46" s="107">
        <v>0</v>
      </c>
      <c r="J46" s="197">
        <v>0</v>
      </c>
      <c r="K46" s="99">
        <f t="shared" si="21"/>
        <v>0</v>
      </c>
      <c r="M46" s="116"/>
    </row>
    <row r="47" spans="1:13" ht="15.75" x14ac:dyDescent="0.25">
      <c r="A47" s="243"/>
      <c r="B47" s="254"/>
      <c r="C47" s="188" t="s">
        <v>25</v>
      </c>
      <c r="D47" s="78">
        <v>0</v>
      </c>
      <c r="E47" s="88">
        <v>0</v>
      </c>
      <c r="F47" s="89">
        <v>0</v>
      </c>
      <c r="G47" s="63">
        <v>0</v>
      </c>
      <c r="H47" s="107">
        <v>0</v>
      </c>
      <c r="I47" s="107">
        <v>0</v>
      </c>
      <c r="J47" s="197">
        <v>0</v>
      </c>
      <c r="K47" s="99">
        <f t="shared" si="21"/>
        <v>0</v>
      </c>
    </row>
    <row r="48" spans="1:13" ht="15.75" x14ac:dyDescent="0.25">
      <c r="A48" s="243"/>
      <c r="B48" s="254"/>
      <c r="C48" s="188" t="s">
        <v>26</v>
      </c>
      <c r="D48" s="78">
        <v>224.2</v>
      </c>
      <c r="E48" s="88">
        <v>168.2</v>
      </c>
      <c r="F48" s="89">
        <v>134</v>
      </c>
      <c r="G48" s="140">
        <v>216.64893000000001</v>
      </c>
      <c r="H48" s="107">
        <v>100</v>
      </c>
      <c r="I48" s="107">
        <v>100</v>
      </c>
      <c r="J48" s="197">
        <v>58.7</v>
      </c>
      <c r="K48" s="99">
        <f t="shared" si="21"/>
        <v>1001.74893</v>
      </c>
    </row>
    <row r="49" spans="1:12" ht="31.5" x14ac:dyDescent="0.25">
      <c r="A49" s="243"/>
      <c r="B49" s="254"/>
      <c r="C49" s="188" t="s">
        <v>27</v>
      </c>
      <c r="D49" s="78">
        <v>0</v>
      </c>
      <c r="E49" s="88">
        <v>0</v>
      </c>
      <c r="F49" s="89">
        <v>0</v>
      </c>
      <c r="G49" s="63">
        <v>0</v>
      </c>
      <c r="H49" s="107">
        <v>0</v>
      </c>
      <c r="I49" s="107">
        <v>0</v>
      </c>
      <c r="J49" s="197">
        <v>0</v>
      </c>
      <c r="K49" s="99">
        <f t="shared" si="21"/>
        <v>0</v>
      </c>
    </row>
    <row r="50" spans="1:12" s="1" customFormat="1" ht="15.75" x14ac:dyDescent="0.25">
      <c r="A50" s="243">
        <v>2</v>
      </c>
      <c r="B50" s="254" t="s">
        <v>33</v>
      </c>
      <c r="C50" s="29" t="s">
        <v>19</v>
      </c>
      <c r="D50" s="78">
        <f>D51+D52+D53+D54</f>
        <v>388.065</v>
      </c>
      <c r="E50" s="88">
        <f t="shared" ref="E50:H50" si="22">E51+E52+E53+E54</f>
        <v>908.59800000000007</v>
      </c>
      <c r="F50" s="89">
        <f t="shared" si="22"/>
        <v>2383.79783</v>
      </c>
      <c r="G50" s="178">
        <f t="shared" si="22"/>
        <v>3254.1600000000003</v>
      </c>
      <c r="H50" s="107">
        <f t="shared" si="22"/>
        <v>100</v>
      </c>
      <c r="I50" s="107">
        <f t="shared" ref="I50:J50" si="23">I51+I52+I53+I54</f>
        <v>125.7</v>
      </c>
      <c r="J50" s="107">
        <f t="shared" si="23"/>
        <v>100</v>
      </c>
      <c r="K50" s="99">
        <f t="shared" si="21"/>
        <v>7260.3208299999997</v>
      </c>
      <c r="L50" s="3"/>
    </row>
    <row r="51" spans="1:12" ht="31.5" x14ac:dyDescent="0.25">
      <c r="A51" s="243"/>
      <c r="B51" s="254"/>
      <c r="C51" s="188" t="s">
        <v>24</v>
      </c>
      <c r="D51" s="78">
        <v>0</v>
      </c>
      <c r="E51" s="88">
        <v>0</v>
      </c>
      <c r="F51" s="89">
        <v>0</v>
      </c>
      <c r="G51" s="63">
        <v>0</v>
      </c>
      <c r="H51" s="107">
        <v>0</v>
      </c>
      <c r="I51" s="107">
        <v>0</v>
      </c>
      <c r="J51" s="197">
        <v>0</v>
      </c>
      <c r="K51" s="99">
        <f t="shared" si="21"/>
        <v>0</v>
      </c>
    </row>
    <row r="52" spans="1:12" ht="15.75" x14ac:dyDescent="0.25">
      <c r="A52" s="243"/>
      <c r="B52" s="254"/>
      <c r="C52" s="188" t="s">
        <v>25</v>
      </c>
      <c r="D52" s="78">
        <v>0</v>
      </c>
      <c r="E52" s="89">
        <f>E57+E62+E67+E72+E77</f>
        <v>766.74800000000005</v>
      </c>
      <c r="F52" s="89">
        <f t="shared" ref="F52:G52" si="24">F57+F62+F67+F72+F77</f>
        <v>2114.4699999999998</v>
      </c>
      <c r="G52" s="140">
        <f t="shared" si="24"/>
        <v>2593.86</v>
      </c>
      <c r="H52" s="107">
        <v>0</v>
      </c>
      <c r="I52" s="107">
        <v>0</v>
      </c>
      <c r="J52" s="197">
        <v>0</v>
      </c>
      <c r="K52" s="99">
        <f t="shared" si="21"/>
        <v>5475.0779999999995</v>
      </c>
    </row>
    <row r="53" spans="1:12" ht="15.75" x14ac:dyDescent="0.25">
      <c r="A53" s="243"/>
      <c r="B53" s="254"/>
      <c r="C53" s="188" t="s">
        <v>26</v>
      </c>
      <c r="D53" s="78">
        <v>388.065</v>
      </c>
      <c r="E53" s="89">
        <f>E58+E63+E68+E73+E78</f>
        <v>141.85</v>
      </c>
      <c r="F53" s="89">
        <f t="shared" ref="F53:G53" si="25">F58+F63+F68+F73+F78</f>
        <v>269.32783000000001</v>
      </c>
      <c r="G53" s="140">
        <f t="shared" si="25"/>
        <v>660.30000000000007</v>
      </c>
      <c r="H53" s="107">
        <v>100</v>
      </c>
      <c r="I53" s="107">
        <v>125.7</v>
      </c>
      <c r="J53" s="197">
        <v>100</v>
      </c>
      <c r="K53" s="99">
        <f t="shared" si="21"/>
        <v>1785.2428299999999</v>
      </c>
      <c r="L53" s="175"/>
    </row>
    <row r="54" spans="1:12" ht="32.25" thickBot="1" x14ac:dyDescent="0.3">
      <c r="A54" s="244"/>
      <c r="B54" s="255"/>
      <c r="C54" s="189" t="s">
        <v>27</v>
      </c>
      <c r="D54" s="77">
        <v>0</v>
      </c>
      <c r="E54" s="87">
        <v>0</v>
      </c>
      <c r="F54" s="130">
        <v>0</v>
      </c>
      <c r="G54" s="179">
        <v>0</v>
      </c>
      <c r="H54" s="118">
        <v>0</v>
      </c>
      <c r="I54" s="118">
        <v>0</v>
      </c>
      <c r="J54" s="196">
        <v>0</v>
      </c>
      <c r="K54" s="100">
        <f t="shared" si="21"/>
        <v>0</v>
      </c>
    </row>
    <row r="55" spans="1:12" ht="15.75" x14ac:dyDescent="0.25">
      <c r="A55" s="263" t="s">
        <v>58</v>
      </c>
      <c r="B55" s="254" t="s">
        <v>56</v>
      </c>
      <c r="C55" s="29" t="s">
        <v>19</v>
      </c>
      <c r="D55" s="78">
        <f>D56+D57+D58+D59</f>
        <v>0</v>
      </c>
      <c r="E55" s="88">
        <v>0</v>
      </c>
      <c r="F55" s="89">
        <v>0</v>
      </c>
      <c r="G55" s="178">
        <f t="shared" ref="G55:J55" si="26">G56+G57+G58+G59</f>
        <v>1771.5559999999998</v>
      </c>
      <c r="H55" s="107">
        <f t="shared" si="26"/>
        <v>0</v>
      </c>
      <c r="I55" s="107">
        <f t="shared" si="26"/>
        <v>0</v>
      </c>
      <c r="J55" s="107">
        <f t="shared" si="26"/>
        <v>0</v>
      </c>
      <c r="K55" s="99">
        <f t="shared" si="21"/>
        <v>1771.5559999999998</v>
      </c>
    </row>
    <row r="56" spans="1:12" ht="31.5" x14ac:dyDescent="0.25">
      <c r="A56" s="263"/>
      <c r="B56" s="254"/>
      <c r="C56" s="188" t="s">
        <v>24</v>
      </c>
      <c r="D56" s="78">
        <v>0</v>
      </c>
      <c r="E56" s="88">
        <v>0</v>
      </c>
      <c r="F56" s="89">
        <v>0</v>
      </c>
      <c r="G56" s="178">
        <v>0</v>
      </c>
      <c r="H56" s="107">
        <v>0</v>
      </c>
      <c r="I56" s="107">
        <v>0</v>
      </c>
      <c r="J56" s="197">
        <v>0</v>
      </c>
      <c r="K56" s="99">
        <f t="shared" si="21"/>
        <v>0</v>
      </c>
    </row>
    <row r="57" spans="1:12" ht="15.75" x14ac:dyDescent="0.25">
      <c r="A57" s="263"/>
      <c r="B57" s="254"/>
      <c r="C57" s="188" t="s">
        <v>25</v>
      </c>
      <c r="D57" s="78">
        <v>0</v>
      </c>
      <c r="E57" s="88">
        <v>0</v>
      </c>
      <c r="F57" s="89">
        <v>0</v>
      </c>
      <c r="G57" s="178">
        <v>1682.9079999999999</v>
      </c>
      <c r="H57" s="107">
        <v>0</v>
      </c>
      <c r="I57" s="107">
        <v>0</v>
      </c>
      <c r="J57" s="197">
        <v>0</v>
      </c>
      <c r="K57" s="99">
        <f t="shared" si="21"/>
        <v>1682.9079999999999</v>
      </c>
    </row>
    <row r="58" spans="1:12" ht="15.75" x14ac:dyDescent="0.25">
      <c r="A58" s="263"/>
      <c r="B58" s="254"/>
      <c r="C58" s="188" t="s">
        <v>26</v>
      </c>
      <c r="D58" s="78">
        <v>0</v>
      </c>
      <c r="E58" s="88">
        <v>0</v>
      </c>
      <c r="F58" s="89">
        <v>0</v>
      </c>
      <c r="G58" s="178">
        <v>88.647999999999996</v>
      </c>
      <c r="H58" s="107">
        <v>0</v>
      </c>
      <c r="I58" s="107">
        <v>0</v>
      </c>
      <c r="J58" s="197">
        <v>0</v>
      </c>
      <c r="K58" s="99">
        <f t="shared" si="21"/>
        <v>88.647999999999996</v>
      </c>
    </row>
    <row r="59" spans="1:12" ht="32.25" thickBot="1" x14ac:dyDescent="0.3">
      <c r="A59" s="264"/>
      <c r="B59" s="255"/>
      <c r="C59" s="189" t="s">
        <v>27</v>
      </c>
      <c r="D59" s="77">
        <v>0</v>
      </c>
      <c r="E59" s="87">
        <v>0</v>
      </c>
      <c r="F59" s="130">
        <v>0</v>
      </c>
      <c r="G59" s="179">
        <v>0</v>
      </c>
      <c r="H59" s="118">
        <v>0</v>
      </c>
      <c r="I59" s="118">
        <v>0</v>
      </c>
      <c r="J59" s="196">
        <v>0</v>
      </c>
      <c r="K59" s="100">
        <f t="shared" si="21"/>
        <v>0</v>
      </c>
    </row>
    <row r="60" spans="1:12" ht="15.75" x14ac:dyDescent="0.25">
      <c r="A60" s="266" t="s">
        <v>59</v>
      </c>
      <c r="B60" s="254" t="s">
        <v>55</v>
      </c>
      <c r="C60" s="29" t="s">
        <v>19</v>
      </c>
      <c r="D60" s="78">
        <f>D61+D62+D63+D64</f>
        <v>0</v>
      </c>
      <c r="E60" s="88">
        <f t="shared" ref="E60:J60" si="27">E61+E62+E63+E64</f>
        <v>0</v>
      </c>
      <c r="F60" s="89">
        <f t="shared" si="27"/>
        <v>0</v>
      </c>
      <c r="G60" s="178">
        <f t="shared" si="27"/>
        <v>600</v>
      </c>
      <c r="H60" s="107">
        <f t="shared" si="27"/>
        <v>0</v>
      </c>
      <c r="I60" s="107">
        <f t="shared" si="27"/>
        <v>0</v>
      </c>
      <c r="J60" s="107">
        <f t="shared" si="27"/>
        <v>0</v>
      </c>
      <c r="K60" s="99">
        <f t="shared" si="21"/>
        <v>600</v>
      </c>
    </row>
    <row r="61" spans="1:12" ht="31.5" x14ac:dyDescent="0.25">
      <c r="A61" s="243"/>
      <c r="B61" s="254"/>
      <c r="C61" s="188" t="s">
        <v>24</v>
      </c>
      <c r="D61" s="78">
        <v>0</v>
      </c>
      <c r="E61" s="88">
        <v>0</v>
      </c>
      <c r="F61" s="89">
        <v>0</v>
      </c>
      <c r="G61" s="178">
        <v>0</v>
      </c>
      <c r="H61" s="107">
        <v>0</v>
      </c>
      <c r="I61" s="107">
        <v>0</v>
      </c>
      <c r="J61" s="197">
        <v>0</v>
      </c>
      <c r="K61" s="99">
        <f t="shared" si="21"/>
        <v>0</v>
      </c>
    </row>
    <row r="62" spans="1:12" ht="15.75" x14ac:dyDescent="0.25">
      <c r="A62" s="243"/>
      <c r="B62" s="254"/>
      <c r="C62" s="188" t="s">
        <v>25</v>
      </c>
      <c r="D62" s="78">
        <v>0</v>
      </c>
      <c r="E62" s="88">
        <v>0</v>
      </c>
      <c r="F62" s="89">
        <v>0</v>
      </c>
      <c r="G62" s="178">
        <v>570</v>
      </c>
      <c r="H62" s="107">
        <v>0</v>
      </c>
      <c r="I62" s="107">
        <v>0</v>
      </c>
      <c r="J62" s="197">
        <v>0</v>
      </c>
      <c r="K62" s="99">
        <f t="shared" si="21"/>
        <v>570</v>
      </c>
    </row>
    <row r="63" spans="1:12" ht="15.75" x14ac:dyDescent="0.25">
      <c r="A63" s="243"/>
      <c r="B63" s="254"/>
      <c r="C63" s="188" t="s">
        <v>26</v>
      </c>
      <c r="D63" s="78">
        <v>0</v>
      </c>
      <c r="E63" s="88">
        <v>0</v>
      </c>
      <c r="F63" s="89">
        <v>0</v>
      </c>
      <c r="G63" s="178">
        <v>30</v>
      </c>
      <c r="H63" s="107">
        <v>0</v>
      </c>
      <c r="I63" s="107">
        <v>0</v>
      </c>
      <c r="J63" s="197">
        <v>0</v>
      </c>
      <c r="K63" s="99">
        <f t="shared" si="21"/>
        <v>30</v>
      </c>
    </row>
    <row r="64" spans="1:12" ht="32.25" thickBot="1" x14ac:dyDescent="0.3">
      <c r="A64" s="244"/>
      <c r="B64" s="255"/>
      <c r="C64" s="189" t="s">
        <v>27</v>
      </c>
      <c r="D64" s="77">
        <v>0</v>
      </c>
      <c r="E64" s="87">
        <v>0</v>
      </c>
      <c r="F64" s="130">
        <v>0</v>
      </c>
      <c r="G64" s="179">
        <v>0</v>
      </c>
      <c r="H64" s="118">
        <v>0</v>
      </c>
      <c r="I64" s="118">
        <v>0</v>
      </c>
      <c r="J64" s="196">
        <v>0</v>
      </c>
      <c r="K64" s="100">
        <f t="shared" si="21"/>
        <v>0</v>
      </c>
    </row>
    <row r="65" spans="1:12" ht="15.75" x14ac:dyDescent="0.25">
      <c r="A65" s="245" t="s">
        <v>60</v>
      </c>
      <c r="B65" s="248" t="s">
        <v>64</v>
      </c>
      <c r="C65" s="29" t="s">
        <v>19</v>
      </c>
      <c r="D65" s="78">
        <f>D66+D67+D68+D69</f>
        <v>0</v>
      </c>
      <c r="E65" s="88">
        <f t="shared" ref="E65:J65" si="28">E66+E67+E68+E69</f>
        <v>0</v>
      </c>
      <c r="F65" s="89">
        <f t="shared" si="28"/>
        <v>0</v>
      </c>
      <c r="G65" s="178">
        <f t="shared" si="28"/>
        <v>67.364000000000004</v>
      </c>
      <c r="H65" s="107">
        <f t="shared" si="28"/>
        <v>0</v>
      </c>
      <c r="I65" s="107">
        <f t="shared" si="28"/>
        <v>0</v>
      </c>
      <c r="J65" s="107">
        <f t="shared" si="28"/>
        <v>0</v>
      </c>
      <c r="K65" s="99">
        <f t="shared" si="21"/>
        <v>67.364000000000004</v>
      </c>
    </row>
    <row r="66" spans="1:12" ht="31.5" x14ac:dyDescent="0.25">
      <c r="A66" s="246"/>
      <c r="B66" s="249"/>
      <c r="C66" s="188" t="s">
        <v>24</v>
      </c>
      <c r="D66" s="78">
        <v>0</v>
      </c>
      <c r="E66" s="88">
        <v>0</v>
      </c>
      <c r="F66" s="89">
        <v>0</v>
      </c>
      <c r="G66" s="178">
        <v>0</v>
      </c>
      <c r="H66" s="107">
        <v>0</v>
      </c>
      <c r="I66" s="107">
        <v>0</v>
      </c>
      <c r="J66" s="197">
        <v>0</v>
      </c>
      <c r="K66" s="99">
        <f t="shared" si="21"/>
        <v>0</v>
      </c>
    </row>
    <row r="67" spans="1:12" ht="15.75" x14ac:dyDescent="0.25">
      <c r="A67" s="246"/>
      <c r="B67" s="249"/>
      <c r="C67" s="188" t="s">
        <v>25</v>
      </c>
      <c r="D67" s="78">
        <v>0</v>
      </c>
      <c r="E67" s="88">
        <v>0</v>
      </c>
      <c r="F67" s="89">
        <v>0</v>
      </c>
      <c r="G67" s="178">
        <v>63.991999999999997</v>
      </c>
      <c r="H67" s="107">
        <v>0</v>
      </c>
      <c r="I67" s="107">
        <v>0</v>
      </c>
      <c r="J67" s="197">
        <v>0</v>
      </c>
      <c r="K67" s="99">
        <f t="shared" si="21"/>
        <v>63.991999999999997</v>
      </c>
    </row>
    <row r="68" spans="1:12" ht="15.75" x14ac:dyDescent="0.25">
      <c r="A68" s="246"/>
      <c r="B68" s="249"/>
      <c r="C68" s="188" t="s">
        <v>26</v>
      </c>
      <c r="D68" s="78">
        <v>0</v>
      </c>
      <c r="E68" s="88">
        <v>0</v>
      </c>
      <c r="F68" s="89">
        <v>0</v>
      </c>
      <c r="G68" s="178">
        <v>3.3719999999999999</v>
      </c>
      <c r="H68" s="107">
        <v>0</v>
      </c>
      <c r="I68" s="107">
        <v>0</v>
      </c>
      <c r="J68" s="197">
        <v>0</v>
      </c>
      <c r="K68" s="99">
        <f t="shared" si="21"/>
        <v>3.3719999999999999</v>
      </c>
    </row>
    <row r="69" spans="1:12" ht="32.25" thickBot="1" x14ac:dyDescent="0.3">
      <c r="A69" s="247"/>
      <c r="B69" s="250"/>
      <c r="C69" s="189" t="s">
        <v>27</v>
      </c>
      <c r="D69" s="77">
        <v>0</v>
      </c>
      <c r="E69" s="87">
        <v>0</v>
      </c>
      <c r="F69" s="130">
        <v>0</v>
      </c>
      <c r="G69" s="179">
        <v>0</v>
      </c>
      <c r="H69" s="118">
        <v>0</v>
      </c>
      <c r="I69" s="118">
        <v>0</v>
      </c>
      <c r="J69" s="196">
        <v>0</v>
      </c>
      <c r="K69" s="100">
        <f t="shared" si="21"/>
        <v>0</v>
      </c>
    </row>
    <row r="70" spans="1:12" ht="15.75" x14ac:dyDescent="0.25">
      <c r="A70" s="265" t="s">
        <v>61</v>
      </c>
      <c r="B70" s="251" t="s">
        <v>57</v>
      </c>
      <c r="C70" s="29" t="s">
        <v>19</v>
      </c>
      <c r="D70" s="78">
        <f>D71+D72+D73+D74</f>
        <v>0</v>
      </c>
      <c r="E70" s="88">
        <f t="shared" ref="E70:J70" si="29">E71+E72+E73+E74</f>
        <v>0</v>
      </c>
      <c r="F70" s="89">
        <f t="shared" si="29"/>
        <v>0</v>
      </c>
      <c r="G70" s="178">
        <f t="shared" si="29"/>
        <v>291.53999999999996</v>
      </c>
      <c r="H70" s="107">
        <f t="shared" si="29"/>
        <v>0</v>
      </c>
      <c r="I70" s="107">
        <f t="shared" si="29"/>
        <v>0</v>
      </c>
      <c r="J70" s="107">
        <f t="shared" si="29"/>
        <v>0</v>
      </c>
      <c r="K70" s="99">
        <f t="shared" si="21"/>
        <v>291.53999999999996</v>
      </c>
    </row>
    <row r="71" spans="1:12" ht="31.5" x14ac:dyDescent="0.25">
      <c r="A71" s="246"/>
      <c r="B71" s="252"/>
      <c r="C71" s="188" t="s">
        <v>24</v>
      </c>
      <c r="D71" s="78">
        <v>0</v>
      </c>
      <c r="E71" s="88">
        <v>0</v>
      </c>
      <c r="F71" s="89">
        <v>0</v>
      </c>
      <c r="G71" s="178">
        <v>0</v>
      </c>
      <c r="H71" s="107">
        <v>0</v>
      </c>
      <c r="I71" s="107">
        <v>0</v>
      </c>
      <c r="J71" s="197">
        <v>0</v>
      </c>
      <c r="K71" s="99">
        <f t="shared" si="21"/>
        <v>0</v>
      </c>
    </row>
    <row r="72" spans="1:12" ht="15.75" x14ac:dyDescent="0.25">
      <c r="A72" s="246"/>
      <c r="B72" s="252"/>
      <c r="C72" s="188" t="s">
        <v>25</v>
      </c>
      <c r="D72" s="78">
        <v>0</v>
      </c>
      <c r="E72" s="88">
        <v>0</v>
      </c>
      <c r="F72" s="89">
        <v>0</v>
      </c>
      <c r="G72" s="178">
        <v>276.95999999999998</v>
      </c>
      <c r="H72" s="107">
        <v>0</v>
      </c>
      <c r="I72" s="107">
        <v>0</v>
      </c>
      <c r="J72" s="197">
        <v>0</v>
      </c>
      <c r="K72" s="99">
        <f t="shared" si="21"/>
        <v>276.95999999999998</v>
      </c>
    </row>
    <row r="73" spans="1:12" ht="15.75" x14ac:dyDescent="0.25">
      <c r="A73" s="246"/>
      <c r="B73" s="252"/>
      <c r="C73" s="188" t="s">
        <v>26</v>
      </c>
      <c r="D73" s="78">
        <v>0</v>
      </c>
      <c r="E73" s="88">
        <v>0</v>
      </c>
      <c r="F73" s="89">
        <v>0</v>
      </c>
      <c r="G73" s="178">
        <v>14.58</v>
      </c>
      <c r="H73" s="107">
        <v>0</v>
      </c>
      <c r="I73" s="107">
        <v>0</v>
      </c>
      <c r="J73" s="197">
        <v>0</v>
      </c>
      <c r="K73" s="99">
        <f t="shared" si="21"/>
        <v>14.58</v>
      </c>
    </row>
    <row r="74" spans="1:12" ht="32.25" thickBot="1" x14ac:dyDescent="0.3">
      <c r="A74" s="247"/>
      <c r="B74" s="253"/>
      <c r="C74" s="189" t="s">
        <v>27</v>
      </c>
      <c r="D74" s="77">
        <v>0</v>
      </c>
      <c r="E74" s="87">
        <v>0</v>
      </c>
      <c r="F74" s="130">
        <v>0</v>
      </c>
      <c r="G74" s="179">
        <v>0</v>
      </c>
      <c r="H74" s="118">
        <v>0</v>
      </c>
      <c r="I74" s="118">
        <v>0</v>
      </c>
      <c r="J74" s="196">
        <v>0</v>
      </c>
      <c r="K74" s="100">
        <f t="shared" si="21"/>
        <v>0</v>
      </c>
    </row>
    <row r="75" spans="1:12" ht="15.75" x14ac:dyDescent="0.25">
      <c r="A75" s="265" t="s">
        <v>62</v>
      </c>
      <c r="B75" s="251" t="s">
        <v>63</v>
      </c>
      <c r="C75" s="29" t="s">
        <v>19</v>
      </c>
      <c r="D75" s="78">
        <f>D76+D77+D78+D79</f>
        <v>388.065</v>
      </c>
      <c r="E75" s="88">
        <f t="shared" ref="E75:F75" si="30">E76+E77+E78+E79</f>
        <v>908.59800000000007</v>
      </c>
      <c r="F75" s="89">
        <f t="shared" si="30"/>
        <v>2383.79783</v>
      </c>
      <c r="G75" s="178">
        <f t="shared" ref="G75:J75" si="31">G76+G77+G78+G79</f>
        <v>523.70000000000005</v>
      </c>
      <c r="H75" s="107">
        <f t="shared" si="31"/>
        <v>100</v>
      </c>
      <c r="I75" s="107">
        <f t="shared" si="31"/>
        <v>125.7</v>
      </c>
      <c r="J75" s="107">
        <f t="shared" si="31"/>
        <v>100</v>
      </c>
      <c r="K75" s="99">
        <f t="shared" si="21"/>
        <v>4529.8608299999996</v>
      </c>
    </row>
    <row r="76" spans="1:12" ht="31.5" x14ac:dyDescent="0.25">
      <c r="A76" s="246"/>
      <c r="B76" s="252"/>
      <c r="C76" s="188" t="s">
        <v>24</v>
      </c>
      <c r="D76" s="78">
        <v>0</v>
      </c>
      <c r="E76" s="88">
        <v>0</v>
      </c>
      <c r="F76" s="89">
        <v>0</v>
      </c>
      <c r="G76" s="178">
        <v>0</v>
      </c>
      <c r="H76" s="107">
        <v>0</v>
      </c>
      <c r="I76" s="107">
        <v>0</v>
      </c>
      <c r="J76" s="197">
        <v>0</v>
      </c>
      <c r="K76" s="99">
        <f t="shared" si="21"/>
        <v>0</v>
      </c>
    </row>
    <row r="77" spans="1:12" ht="15.75" x14ac:dyDescent="0.25">
      <c r="A77" s="246"/>
      <c r="B77" s="252"/>
      <c r="C77" s="188" t="s">
        <v>25</v>
      </c>
      <c r="D77" s="78">
        <v>0</v>
      </c>
      <c r="E77" s="88">
        <v>766.74800000000005</v>
      </c>
      <c r="F77" s="89">
        <v>2114.4699999999998</v>
      </c>
      <c r="G77" s="178"/>
      <c r="H77" s="107">
        <v>0</v>
      </c>
      <c r="I77" s="107">
        <v>0</v>
      </c>
      <c r="J77" s="197">
        <v>0</v>
      </c>
      <c r="K77" s="99">
        <f t="shared" si="21"/>
        <v>2881.2179999999998</v>
      </c>
    </row>
    <row r="78" spans="1:12" ht="15.75" x14ac:dyDescent="0.25">
      <c r="A78" s="246"/>
      <c r="B78" s="252"/>
      <c r="C78" s="188" t="s">
        <v>26</v>
      </c>
      <c r="D78" s="78">
        <v>388.065</v>
      </c>
      <c r="E78" s="88">
        <v>141.85</v>
      </c>
      <c r="F78" s="89">
        <v>269.32783000000001</v>
      </c>
      <c r="G78" s="178">
        <v>523.70000000000005</v>
      </c>
      <c r="H78" s="107">
        <v>100</v>
      </c>
      <c r="I78" s="107">
        <v>125.7</v>
      </c>
      <c r="J78" s="197">
        <v>100</v>
      </c>
      <c r="K78" s="99">
        <f t="shared" si="21"/>
        <v>1648.64283</v>
      </c>
    </row>
    <row r="79" spans="1:12" ht="32.25" thickBot="1" x14ac:dyDescent="0.3">
      <c r="A79" s="247"/>
      <c r="B79" s="253"/>
      <c r="C79" s="189" t="s">
        <v>27</v>
      </c>
      <c r="D79" s="77">
        <v>0</v>
      </c>
      <c r="E79" s="87">
        <v>0</v>
      </c>
      <c r="F79" s="130">
        <v>0</v>
      </c>
      <c r="G79" s="179">
        <v>0</v>
      </c>
      <c r="H79" s="118">
        <v>0</v>
      </c>
      <c r="I79" s="118">
        <v>0</v>
      </c>
      <c r="J79" s="196">
        <v>0</v>
      </c>
      <c r="K79" s="100">
        <f t="shared" si="21"/>
        <v>0</v>
      </c>
    </row>
    <row r="80" spans="1:12" ht="44.25" customHeight="1" thickBot="1" x14ac:dyDescent="0.3">
      <c r="A80" s="27" t="s">
        <v>28</v>
      </c>
      <c r="B80" s="261" t="s">
        <v>37</v>
      </c>
      <c r="C80" s="262"/>
      <c r="D80" s="75">
        <f>D81+D86</f>
        <v>1327.2</v>
      </c>
      <c r="E80" s="86">
        <f t="shared" ref="E80:H80" si="32">E81+E86</f>
        <v>1291.19694</v>
      </c>
      <c r="F80" s="86">
        <f t="shared" si="32"/>
        <v>1715.54</v>
      </c>
      <c r="G80" s="180">
        <f t="shared" si="32"/>
        <v>1083.8</v>
      </c>
      <c r="H80" s="102">
        <f t="shared" si="32"/>
        <v>5285.3</v>
      </c>
      <c r="I80" s="102">
        <f t="shared" ref="I80:J80" si="33">I81+I86</f>
        <v>872.6</v>
      </c>
      <c r="J80" s="102">
        <f t="shared" si="33"/>
        <v>795.7</v>
      </c>
      <c r="K80" s="103">
        <f t="shared" si="21"/>
        <v>12371.336940000001</v>
      </c>
      <c r="L80" s="170"/>
    </row>
    <row r="81" spans="1:12" s="1" customFormat="1" ht="15.75" x14ac:dyDescent="0.25">
      <c r="A81" s="259">
        <v>1</v>
      </c>
      <c r="B81" s="260" t="s">
        <v>34</v>
      </c>
      <c r="C81" s="23" t="s">
        <v>19</v>
      </c>
      <c r="D81" s="93">
        <f>D82+D83+D84+D85</f>
        <v>713.1</v>
      </c>
      <c r="E81" s="101">
        <f t="shared" ref="E81:H81" si="34">E82+E83+E84+E85</f>
        <v>706.19694000000004</v>
      </c>
      <c r="F81" s="101">
        <f t="shared" si="34"/>
        <v>483.6</v>
      </c>
      <c r="G81" s="181">
        <f t="shared" si="34"/>
        <v>540.29999999999995</v>
      </c>
      <c r="H81" s="117">
        <f t="shared" si="34"/>
        <v>590.20000000000005</v>
      </c>
      <c r="I81" s="117">
        <f t="shared" ref="I81:J81" si="35">I82+I83+I84+I85</f>
        <v>622.6</v>
      </c>
      <c r="J81" s="117">
        <f t="shared" si="35"/>
        <v>645.70000000000005</v>
      </c>
      <c r="K81" s="98">
        <f t="shared" si="21"/>
        <v>4301.6969399999998</v>
      </c>
      <c r="L81" s="3"/>
    </row>
    <row r="82" spans="1:12" ht="31.5" x14ac:dyDescent="0.25">
      <c r="A82" s="243"/>
      <c r="B82" s="254"/>
      <c r="C82" s="188" t="s">
        <v>24</v>
      </c>
      <c r="D82" s="78">
        <v>0</v>
      </c>
      <c r="E82" s="88">
        <v>0</v>
      </c>
      <c r="F82" s="89">
        <v>0</v>
      </c>
      <c r="G82" s="178">
        <v>0</v>
      </c>
      <c r="H82" s="107">
        <v>0</v>
      </c>
      <c r="I82" s="107">
        <v>0</v>
      </c>
      <c r="J82" s="107">
        <v>0</v>
      </c>
      <c r="K82" s="99">
        <f t="shared" ref="K82:K90" si="36">E82+F82+G82+H82+I82</f>
        <v>0</v>
      </c>
    </row>
    <row r="83" spans="1:12" ht="15.75" x14ac:dyDescent="0.25">
      <c r="A83" s="243"/>
      <c r="B83" s="254"/>
      <c r="C83" s="188" t="s">
        <v>25</v>
      </c>
      <c r="D83" s="78">
        <v>0</v>
      </c>
      <c r="E83" s="88">
        <v>0</v>
      </c>
      <c r="F83" s="89">
        <v>0</v>
      </c>
      <c r="G83" s="178">
        <v>0</v>
      </c>
      <c r="H83" s="107">
        <v>0</v>
      </c>
      <c r="I83" s="107">
        <v>0</v>
      </c>
      <c r="J83" s="107">
        <v>0</v>
      </c>
      <c r="K83" s="99">
        <f t="shared" si="36"/>
        <v>0</v>
      </c>
    </row>
    <row r="84" spans="1:12" ht="15.75" x14ac:dyDescent="0.25">
      <c r="A84" s="243"/>
      <c r="B84" s="254"/>
      <c r="C84" s="188" t="s">
        <v>26</v>
      </c>
      <c r="D84" s="78">
        <v>713.1</v>
      </c>
      <c r="E84" s="89">
        <v>706.19694000000004</v>
      </c>
      <c r="F84" s="89">
        <v>483.6</v>
      </c>
      <c r="G84" s="178">
        <v>540.29999999999995</v>
      </c>
      <c r="H84" s="107">
        <v>590.20000000000005</v>
      </c>
      <c r="I84" s="107">
        <v>622.6</v>
      </c>
      <c r="J84" s="107">
        <v>645.70000000000005</v>
      </c>
      <c r="K84" s="99">
        <f>SUM(D84:J84)</f>
        <v>4301.6969399999998</v>
      </c>
    </row>
    <row r="85" spans="1:12" ht="31.5" x14ac:dyDescent="0.25">
      <c r="A85" s="243"/>
      <c r="B85" s="254"/>
      <c r="C85" s="188" t="s">
        <v>27</v>
      </c>
      <c r="D85" s="78">
        <v>0</v>
      </c>
      <c r="E85" s="88">
        <v>0</v>
      </c>
      <c r="F85" s="89">
        <v>0</v>
      </c>
      <c r="G85" s="178">
        <v>0</v>
      </c>
      <c r="H85" s="107">
        <v>0</v>
      </c>
      <c r="I85" s="107">
        <v>0</v>
      </c>
      <c r="J85" s="107">
        <v>0</v>
      </c>
      <c r="K85" s="99">
        <f>SUM(D85:J85)</f>
        <v>0</v>
      </c>
    </row>
    <row r="86" spans="1:12" s="1" customFormat="1" ht="15.75" x14ac:dyDescent="0.25">
      <c r="A86" s="256">
        <v>2</v>
      </c>
      <c r="B86" s="254" t="s">
        <v>35</v>
      </c>
      <c r="C86" s="29" t="s">
        <v>19</v>
      </c>
      <c r="D86" s="78">
        <f>D87+D88+D89+D90</f>
        <v>614.1</v>
      </c>
      <c r="E86" s="88">
        <f t="shared" ref="E86:H86" si="37">E87+E88+E89+E90</f>
        <v>585</v>
      </c>
      <c r="F86" s="89">
        <f t="shared" si="37"/>
        <v>1231.94</v>
      </c>
      <c r="G86" s="178">
        <f t="shared" si="37"/>
        <v>543.5</v>
      </c>
      <c r="H86" s="107">
        <f t="shared" si="37"/>
        <v>4695.1000000000004</v>
      </c>
      <c r="I86" s="107">
        <f t="shared" ref="I86:J86" si="38">I87+I88+I89+I90</f>
        <v>250</v>
      </c>
      <c r="J86" s="107">
        <f t="shared" si="38"/>
        <v>150</v>
      </c>
      <c r="K86" s="99">
        <f>SUM(D86:J86)</f>
        <v>8069.64</v>
      </c>
      <c r="L86" s="3"/>
    </row>
    <row r="87" spans="1:12" ht="31.5" x14ac:dyDescent="0.25">
      <c r="A87" s="256"/>
      <c r="B87" s="254"/>
      <c r="C87" s="188" t="s">
        <v>24</v>
      </c>
      <c r="D87" s="78">
        <v>0</v>
      </c>
      <c r="E87" s="88">
        <v>0</v>
      </c>
      <c r="F87" s="89">
        <v>0</v>
      </c>
      <c r="G87" s="178">
        <v>0</v>
      </c>
      <c r="H87" s="107">
        <v>0</v>
      </c>
      <c r="I87" s="107">
        <v>0</v>
      </c>
      <c r="J87" s="107">
        <v>0</v>
      </c>
      <c r="K87" s="99">
        <f t="shared" si="36"/>
        <v>0</v>
      </c>
    </row>
    <row r="88" spans="1:12" ht="15.75" x14ac:dyDescent="0.25">
      <c r="A88" s="256"/>
      <c r="B88" s="254"/>
      <c r="C88" s="188" t="s">
        <v>25</v>
      </c>
      <c r="D88" s="78">
        <v>0</v>
      </c>
      <c r="E88" s="88">
        <v>354.6</v>
      </c>
      <c r="F88" s="89">
        <v>730.9</v>
      </c>
      <c r="G88" s="178">
        <v>0</v>
      </c>
      <c r="H88" s="107">
        <v>4175.1000000000004</v>
      </c>
      <c r="I88" s="107">
        <v>0</v>
      </c>
      <c r="J88" s="107">
        <v>0</v>
      </c>
      <c r="K88" s="99">
        <f t="shared" si="36"/>
        <v>5260.6</v>
      </c>
    </row>
    <row r="89" spans="1:12" ht="15.75" x14ac:dyDescent="0.25">
      <c r="A89" s="256"/>
      <c r="B89" s="254"/>
      <c r="C89" s="188" t="s">
        <v>26</v>
      </c>
      <c r="D89" s="78">
        <v>614.1</v>
      </c>
      <c r="E89" s="88">
        <v>230.4</v>
      </c>
      <c r="F89" s="89">
        <v>501.04</v>
      </c>
      <c r="G89" s="178">
        <v>543.5</v>
      </c>
      <c r="H89" s="107">
        <v>520</v>
      </c>
      <c r="I89" s="107">
        <v>250</v>
      </c>
      <c r="J89" s="197">
        <v>150</v>
      </c>
      <c r="K89" s="99">
        <f>E89+F89+G89+H89+I89+D89+J89</f>
        <v>2809.04</v>
      </c>
    </row>
    <row r="90" spans="1:12" ht="32.25" thickBot="1" x14ac:dyDescent="0.3">
      <c r="A90" s="257"/>
      <c r="B90" s="255"/>
      <c r="C90" s="189" t="s">
        <v>27</v>
      </c>
      <c r="D90" s="77">
        <v>0</v>
      </c>
      <c r="E90" s="87">
        <v>0</v>
      </c>
      <c r="F90" s="130">
        <v>0</v>
      </c>
      <c r="G90" s="179">
        <v>0</v>
      </c>
      <c r="H90" s="118">
        <v>0</v>
      </c>
      <c r="I90" s="118">
        <v>0</v>
      </c>
      <c r="J90" s="196"/>
      <c r="K90" s="100">
        <f t="shared" si="36"/>
        <v>0</v>
      </c>
    </row>
  </sheetData>
  <mergeCells count="54">
    <mergeCell ref="J35:J37"/>
    <mergeCell ref="E3:H3"/>
    <mergeCell ref="E1:F1"/>
    <mergeCell ref="K7:K8"/>
    <mergeCell ref="A9:A13"/>
    <mergeCell ref="E2:H2"/>
    <mergeCell ref="A4:H4"/>
    <mergeCell ref="A5:H5"/>
    <mergeCell ref="A6:H6"/>
    <mergeCell ref="A7:A8"/>
    <mergeCell ref="A20:A24"/>
    <mergeCell ref="A15:A19"/>
    <mergeCell ref="D7:I7"/>
    <mergeCell ref="C7:C8"/>
    <mergeCell ref="B7:B8"/>
    <mergeCell ref="B9:B13"/>
    <mergeCell ref="B31:C31"/>
    <mergeCell ref="A26:A30"/>
    <mergeCell ref="K35:K37"/>
    <mergeCell ref="B14:C14"/>
    <mergeCell ref="A32:A38"/>
    <mergeCell ref="C35:C37"/>
    <mergeCell ref="F35:F37"/>
    <mergeCell ref="G35:G37"/>
    <mergeCell ref="H35:H37"/>
    <mergeCell ref="I35:I37"/>
    <mergeCell ref="E35:E37"/>
    <mergeCell ref="B25:C25"/>
    <mergeCell ref="B20:B24"/>
    <mergeCell ref="B15:B19"/>
    <mergeCell ref="B32:B38"/>
    <mergeCell ref="B26:B30"/>
    <mergeCell ref="B86:B90"/>
    <mergeCell ref="A86:A90"/>
    <mergeCell ref="B44:C44"/>
    <mergeCell ref="A81:A85"/>
    <mergeCell ref="B81:B85"/>
    <mergeCell ref="B50:B54"/>
    <mergeCell ref="B80:C80"/>
    <mergeCell ref="B45:B49"/>
    <mergeCell ref="A45:A49"/>
    <mergeCell ref="A50:A54"/>
    <mergeCell ref="A55:A59"/>
    <mergeCell ref="B55:B59"/>
    <mergeCell ref="A75:A79"/>
    <mergeCell ref="A70:A74"/>
    <mergeCell ref="A60:A64"/>
    <mergeCell ref="B60:B64"/>
    <mergeCell ref="B39:B43"/>
    <mergeCell ref="A39:A43"/>
    <mergeCell ref="A65:A69"/>
    <mergeCell ref="B65:B69"/>
    <mergeCell ref="B75:B79"/>
    <mergeCell ref="B70:B74"/>
  </mergeCells>
  <pageMargins left="0.31496062992125984" right="0.51181102362204722" top="0.59055118110236227" bottom="0.59055118110236227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Пользователь Windows</cp:lastModifiedBy>
  <cp:lastPrinted>2022-12-27T15:39:00Z</cp:lastPrinted>
  <dcterms:created xsi:type="dcterms:W3CDTF">2013-11-28T08:39:16Z</dcterms:created>
  <dcterms:modified xsi:type="dcterms:W3CDTF">2023-04-26T13:04:05Z</dcterms:modified>
</cp:coreProperties>
</file>